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75" windowWidth="13920" windowHeight="9315"/>
  </bookViews>
  <sheets>
    <sheet name="Reporte" sheetId="4" r:id="rId1"/>
  </sheets>
  <definedNames>
    <definedName name="ACAPONETA">#REF!</definedName>
    <definedName name="AHUACATLAN">#REF!</definedName>
    <definedName name="AMATLAN">#REF!</definedName>
    <definedName name="_xlnm.Print_Area" localSheetId="0">Reporte!$A$1:$G$676</definedName>
    <definedName name="BAHIA">#REF!</definedName>
    <definedName name="COMPOSTELA">#REF!</definedName>
    <definedName name="datos" localSheetId="0">Reporte!#REF!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Reporte!$1:$17</definedName>
    <definedName name="TUXPAN">#REF!</definedName>
    <definedName name="XALISCO">#REF!</definedName>
  </definedNames>
  <calcPr calcId="145621"/>
</workbook>
</file>

<file path=xl/calcChain.xml><?xml version="1.0" encoding="utf-8"?>
<calcChain xmlns="http://schemas.openxmlformats.org/spreadsheetml/2006/main">
  <c r="E684" i="4" l="1"/>
  <c r="E682" i="4"/>
  <c r="F585" i="4"/>
  <c r="F553" i="4"/>
  <c r="F561" i="4"/>
  <c r="F165" i="4"/>
  <c r="F60" i="4"/>
  <c r="F35" i="4"/>
  <c r="F198" i="4" l="1"/>
  <c r="E701" i="4"/>
  <c r="E700" i="4"/>
  <c r="F697" i="4"/>
  <c r="E692" i="4"/>
  <c r="E691" i="4"/>
  <c r="E690" i="4"/>
  <c r="E689" i="4"/>
  <c r="E688" i="4"/>
  <c r="E687" i="4"/>
  <c r="E686" i="4"/>
  <c r="E683" i="4"/>
  <c r="F680" i="4"/>
  <c r="F679" i="4"/>
  <c r="F692" i="4" l="1"/>
  <c r="F701" i="4"/>
  <c r="F684" i="4"/>
  <c r="F660" i="4"/>
  <c r="F453" i="4"/>
  <c r="F388" i="4"/>
  <c r="F396" i="4"/>
  <c r="F520" i="4"/>
  <c r="F297" i="4"/>
  <c r="F256" i="4"/>
  <c r="F594" i="4"/>
  <c r="F495" i="4"/>
  <c r="F223" i="4"/>
  <c r="F625" i="4"/>
  <c r="F618" i="4"/>
  <c r="F92" i="4"/>
  <c r="F125" i="4"/>
  <c r="F133" i="4"/>
  <c r="F694" i="4" l="1"/>
  <c r="F703" i="4"/>
  <c r="F429" i="4"/>
  <c r="F328" i="4"/>
  <c r="F229" i="4"/>
  <c r="F233" i="4" s="1"/>
  <c r="F100" i="4"/>
  <c r="F102" i="4" s="1"/>
  <c r="F176" i="4"/>
  <c r="F174" i="4"/>
  <c r="F109" i="4"/>
  <c r="F111" i="4" s="1"/>
  <c r="F44" i="4"/>
  <c r="F46" i="4" s="1"/>
  <c r="F27" i="4"/>
  <c r="F669" i="4"/>
  <c r="F671" i="4" s="1"/>
  <c r="F652" i="4"/>
  <c r="F662" i="4" s="1"/>
  <c r="F603" i="4"/>
  <c r="F563" i="4"/>
  <c r="F528" i="4"/>
  <c r="F487" i="4"/>
  <c r="F471" i="4"/>
  <c r="F473" i="4" s="1"/>
  <c r="F405" i="4"/>
  <c r="F407" i="4" s="1"/>
  <c r="F372" i="4"/>
  <c r="F374" i="4" s="1"/>
  <c r="F363" i="4"/>
  <c r="F322" i="4"/>
  <c r="F289" i="4"/>
  <c r="F273" i="4"/>
  <c r="F275" i="4" s="1"/>
  <c r="F264" i="4"/>
  <c r="F240" i="4"/>
  <c r="F242" i="4" s="1"/>
  <c r="F207" i="4"/>
  <c r="F209" i="4" s="1"/>
  <c r="F200" i="4"/>
  <c r="F157" i="4"/>
  <c r="F636" i="4"/>
  <c r="F638" i="4" s="1"/>
  <c r="F570" i="4"/>
  <c r="F537" i="4"/>
  <c r="F539" i="4" s="1"/>
  <c r="F504" i="4"/>
  <c r="F506" i="4" s="1"/>
  <c r="F462" i="4"/>
  <c r="F464" i="4" s="1"/>
  <c r="F438" i="4"/>
  <c r="F440" i="4" s="1"/>
  <c r="F398" i="4"/>
  <c r="F355" i="4"/>
  <c r="F339" i="4"/>
  <c r="F341" i="4" s="1"/>
  <c r="F306" i="4"/>
  <c r="F308" i="4" s="1"/>
  <c r="F142" i="4"/>
  <c r="F144" i="4" s="1"/>
  <c r="F77" i="4"/>
  <c r="F79" i="4" s="1"/>
  <c r="F68" i="4"/>
  <c r="F135" i="4"/>
  <c r="F299" i="4" l="1"/>
  <c r="F310" i="4" s="1"/>
  <c r="F705" i="4"/>
  <c r="G684" i="4" s="1"/>
  <c r="F37" i="4"/>
  <c r="F48" i="4" s="1"/>
  <c r="G23" i="4" s="1"/>
  <c r="F431" i="4"/>
  <c r="F442" i="4" s="1"/>
  <c r="G419" i="4" s="1"/>
  <c r="F365" i="4"/>
  <c r="F376" i="4" s="1"/>
  <c r="F332" i="4"/>
  <c r="F343" i="4" s="1"/>
  <c r="G328" i="4" s="1"/>
  <c r="F629" i="4"/>
  <c r="F640" i="4" s="1"/>
  <c r="F167" i="4"/>
  <c r="F178" i="4" s="1"/>
  <c r="G152" i="4" s="1"/>
  <c r="F146" i="4"/>
  <c r="F266" i="4"/>
  <c r="F277" i="4" s="1"/>
  <c r="F530" i="4"/>
  <c r="F541" i="4" s="1"/>
  <c r="G520" i="4" s="1"/>
  <c r="F673" i="4"/>
  <c r="F244" i="4"/>
  <c r="G223" i="4" s="1"/>
  <c r="F211" i="4"/>
  <c r="F596" i="4"/>
  <c r="F497" i="4"/>
  <c r="F508" i="4" s="1"/>
  <c r="G483" i="4" s="1"/>
  <c r="F475" i="4"/>
  <c r="F409" i="4"/>
  <c r="G384" i="4" s="1"/>
  <c r="F70" i="4"/>
  <c r="F113" i="4"/>
  <c r="G88" i="4" s="1"/>
  <c r="F572" i="4"/>
  <c r="F574" i="4" s="1"/>
  <c r="F605" i="4"/>
  <c r="G615" i="4" l="1"/>
  <c r="G625" i="4"/>
  <c r="G549" i="4"/>
  <c r="G553" i="4"/>
  <c r="G365" i="4"/>
  <c r="G351" i="4"/>
  <c r="G289" i="4"/>
  <c r="G285" i="4"/>
  <c r="G186" i="4"/>
  <c r="G198" i="4"/>
  <c r="G665" i="4"/>
  <c r="G650" i="4"/>
  <c r="G355" i="4"/>
  <c r="G363" i="4"/>
  <c r="G203" i="4"/>
  <c r="G102" i="4"/>
  <c r="G92" i="4"/>
  <c r="G266" i="4"/>
  <c r="G256" i="4"/>
  <c r="G697" i="4"/>
  <c r="G570" i="4"/>
  <c r="G398" i="4"/>
  <c r="G388" i="4"/>
  <c r="G449" i="4"/>
  <c r="G453" i="4"/>
  <c r="G618" i="4"/>
  <c r="G497" i="4"/>
  <c r="G485" i="4"/>
  <c r="G297" i="4"/>
  <c r="G284" i="4"/>
  <c r="G662" i="4"/>
  <c r="G632" i="4"/>
  <c r="G120" i="4"/>
  <c r="G125" i="4"/>
  <c r="G680" i="4"/>
  <c r="G40" i="4"/>
  <c r="G35" i="4"/>
  <c r="G44" i="4"/>
  <c r="G694" i="4"/>
  <c r="G679" i="4"/>
  <c r="G701" i="4"/>
  <c r="G703" i="4" s="1"/>
  <c r="G692" i="4"/>
  <c r="G22" i="4"/>
  <c r="G37" i="4"/>
  <c r="G25" i="4"/>
  <c r="G417" i="4"/>
  <c r="G431" i="4"/>
  <c r="G416" i="4"/>
  <c r="G306" i="4"/>
  <c r="G236" i="4"/>
  <c r="G629" i="4"/>
  <c r="G614" i="4"/>
  <c r="G153" i="4"/>
  <c r="G165" i="4"/>
  <c r="G167" i="4"/>
  <c r="G155" i="4"/>
  <c r="G170" i="4"/>
  <c r="G174" i="4"/>
  <c r="G109" i="4"/>
  <c r="G138" i="4"/>
  <c r="G142" i="4"/>
  <c r="G133" i="4"/>
  <c r="G121" i="4"/>
  <c r="G135" i="4"/>
  <c r="G647" i="4"/>
  <c r="G669" i="4"/>
  <c r="G302" i="4"/>
  <c r="G429" i="4"/>
  <c r="G530" i="4"/>
  <c r="G218" i="4"/>
  <c r="G299" i="4"/>
  <c r="G660" i="4"/>
  <c r="G648" i="4"/>
  <c r="G207" i="4"/>
  <c r="G200" i="4"/>
  <c r="G636" i="4"/>
  <c r="G434" i="4"/>
  <c r="G240" i="4"/>
  <c r="G185" i="4"/>
  <c r="G188" i="4"/>
  <c r="G438" i="4"/>
  <c r="G229" i="4"/>
  <c r="G219" i="4"/>
  <c r="F607" i="4"/>
  <c r="G585" i="4" s="1"/>
  <c r="G233" i="4"/>
  <c r="G548" i="4"/>
  <c r="G566" i="4"/>
  <c r="G572" i="4" s="1"/>
  <c r="F81" i="4"/>
  <c r="G60" i="4" s="1"/>
  <c r="G87" i="4"/>
  <c r="G100" i="4"/>
  <c r="G105" i="4"/>
  <c r="G335" i="4"/>
  <c r="G317" i="4"/>
  <c r="G318" i="4"/>
  <c r="G339" i="4"/>
  <c r="G320" i="4"/>
  <c r="G482" i="4"/>
  <c r="G495" i="4"/>
  <c r="G500" i="4"/>
  <c r="G504" i="4"/>
  <c r="G251" i="4"/>
  <c r="G252" i="4"/>
  <c r="G264" i="4"/>
  <c r="G273" i="4"/>
  <c r="G269" i="4"/>
  <c r="G401" i="4"/>
  <c r="G396" i="4"/>
  <c r="G383" i="4"/>
  <c r="G405" i="4"/>
  <c r="G563" i="4"/>
  <c r="G561" i="4"/>
  <c r="G368" i="4"/>
  <c r="G350" i="4"/>
  <c r="G372" i="4"/>
  <c r="G332" i="4"/>
  <c r="G467" i="4"/>
  <c r="G464" i="4"/>
  <c r="G450" i="4"/>
  <c r="G462" i="4"/>
  <c r="G471" i="4"/>
  <c r="G537" i="4"/>
  <c r="G516" i="4"/>
  <c r="G533" i="4"/>
  <c r="G528" i="4"/>
  <c r="G515" i="4"/>
  <c r="G671" i="4" l="1"/>
  <c r="G673" i="4" s="1"/>
  <c r="G705" i="4"/>
  <c r="G638" i="4"/>
  <c r="G640" i="4" s="1"/>
  <c r="G209" i="4"/>
  <c r="G211" i="4" s="1"/>
  <c r="G582" i="4"/>
  <c r="G46" i="4"/>
  <c r="G48" i="4" s="1"/>
  <c r="G440" i="4"/>
  <c r="G442" i="4" s="1"/>
  <c r="G308" i="4"/>
  <c r="G310" i="4" s="1"/>
  <c r="G599" i="4"/>
  <c r="G596" i="4"/>
  <c r="G581" i="4"/>
  <c r="G242" i="4"/>
  <c r="G244" i="4" s="1"/>
  <c r="G176" i="4"/>
  <c r="G178" i="4" s="1"/>
  <c r="G111" i="4"/>
  <c r="G113" i="4" s="1"/>
  <c r="G144" i="4"/>
  <c r="G146" i="4" s="1"/>
  <c r="G603" i="4"/>
  <c r="G594" i="4"/>
  <c r="G275" i="4"/>
  <c r="G277" i="4" s="1"/>
  <c r="G374" i="4"/>
  <c r="G376" i="4" s="1"/>
  <c r="G539" i="4"/>
  <c r="G541" i="4" s="1"/>
  <c r="G407" i="4"/>
  <c r="G409" i="4" s="1"/>
  <c r="G473" i="4"/>
  <c r="G475" i="4" s="1"/>
  <c r="G341" i="4"/>
  <c r="G343" i="4" s="1"/>
  <c r="G77" i="4"/>
  <c r="G73" i="4"/>
  <c r="G56" i="4"/>
  <c r="G55" i="4"/>
  <c r="G68" i="4"/>
  <c r="G574" i="4"/>
  <c r="G506" i="4"/>
  <c r="G508" i="4" s="1"/>
  <c r="G70" i="4"/>
  <c r="G605" i="4" l="1"/>
  <c r="G607" i="4" s="1"/>
  <c r="G79" i="4"/>
  <c r="G81" i="4" s="1"/>
</calcChain>
</file>

<file path=xl/sharedStrings.xml><?xml version="1.0" encoding="utf-8"?>
<sst xmlns="http://schemas.openxmlformats.org/spreadsheetml/2006/main" count="587" uniqueCount="46">
  <si>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</si>
  <si>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</si>
  <si>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</si>
  <si>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</si>
  <si>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</si>
  <si>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</si>
  <si>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</si>
  <si>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</si>
  <si>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</si>
  <si>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</si>
  <si>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</si>
  <si>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</si>
  <si>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</si>
  <si>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</si>
  <si>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</si>
  <si>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</si>
  <si>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</si>
  <si>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</si>
  <si>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</si>
  <si>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</si>
  <si>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</si>
  <si>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</si>
  <si>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</si>
  <si>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</si>
  <si>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</si>
  <si>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</si>
  <si>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</si>
  <si>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</si>
  <si>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</si>
  <si>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</si>
  <si>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</si>
  <si>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</si>
  <si>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</si>
  <si>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</si>
  <si>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Tenencia Estatal</t>
  </si>
  <si>
    <t>CONVENIOS DE COLABORACIÓN ADMINISTRATIVA</t>
  </si>
  <si>
    <t>PARCIAL</t>
  </si>
  <si>
    <t>PARTICIPACIONES A MUNICIPIOS</t>
  </si>
  <si>
    <t>Participaciones de las Entidades Federativas a los Municipios</t>
  </si>
  <si>
    <t>Otros conceptos participables de la Federación a las Entidades Federativas</t>
  </si>
  <si>
    <t>Fondo Impuesto Sobre la Renta</t>
  </si>
  <si>
    <t>SUBTOTAL</t>
  </si>
  <si>
    <t>Zona Federal Marítima - Terrestre  (ZOFEMAT)</t>
  </si>
  <si>
    <t>IXTLAN DEL RÍO</t>
  </si>
  <si>
    <t>SANTA MARIA DEL ORO</t>
  </si>
  <si>
    <t>Fondo de Estabilización de los Ingresos de las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</si>
</sst>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1" fillId="3" borderId="0" xfId="0" applyFont="1" applyFill="1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10" fontId="2" fillId="3" borderId="1" xfId="6" applyNumberFormat="1" applyFont="1" applyFill="1" applyBorder="1"/>
    <xf numFmtId="43" fontId="2" fillId="3" borderId="1" xfId="1" applyFont="1" applyFill="1" applyBorder="1"/>
    <xf numFmtId="164" fontId="2" fillId="3" borderId="1" xfId="1" applyNumberFormat="1" applyFont="1" applyFill="1" applyBorder="1"/>
    <xf numFmtId="43" fontId="2" fillId="3" borderId="2" xfId="1" applyFont="1" applyFill="1" applyBorder="1"/>
    <xf numFmtId="0" fontId="1" fillId="3" borderId="0" xfId="0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4" fontId="2" fillId="3" borderId="1" xfId="3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164" fontId="4" fillId="2" borderId="4" xfId="2" applyNumberFormat="1" applyFont="1" applyFill="1" applyBorder="1" applyAlignment="1">
      <alignment horizontal="center"/>
    </xf>
    <xf numFmtId="10" fontId="4" fillId="2" borderId="4" xfId="7" quotePrefix="1" applyNumberFormat="1" applyFont="1" applyFill="1" applyBorder="1" applyAlignment="1">
      <alignment horizontal="center"/>
    </xf>
    <xf numFmtId="0" fontId="1" fillId="3" borderId="5" xfId="5" applyFont="1" applyFill="1" applyBorder="1"/>
    <xf numFmtId="0" fontId="2" fillId="3" borderId="6" xfId="5" applyFont="1" applyFill="1" applyBorder="1"/>
    <xf numFmtId="43" fontId="2" fillId="3" borderId="6" xfId="2" applyFont="1" applyFill="1" applyBorder="1"/>
    <xf numFmtId="43" fontId="2" fillId="3" borderId="7" xfId="2" applyFont="1" applyFill="1" applyBorder="1"/>
    <xf numFmtId="10" fontId="2" fillId="3" borderId="8" xfId="7" applyNumberFormat="1" applyFont="1" applyFill="1" applyBorder="1"/>
    <xf numFmtId="164" fontId="2" fillId="3" borderId="0" xfId="2" applyNumberFormat="1" applyFont="1" applyFill="1"/>
    <xf numFmtId="44" fontId="2" fillId="3" borderId="1" xfId="4" applyFont="1" applyFill="1" applyBorder="1"/>
    <xf numFmtId="10" fontId="2" fillId="3" borderId="6" xfId="7" applyNumberFormat="1" applyFont="1" applyFill="1" applyBorder="1"/>
    <xf numFmtId="43" fontId="2" fillId="3" borderId="1" xfId="2" applyFont="1" applyFill="1" applyBorder="1"/>
    <xf numFmtId="164" fontId="2" fillId="3" borderId="1" xfId="2" applyNumberFormat="1" applyFont="1" applyFill="1" applyBorder="1"/>
    <xf numFmtId="0" fontId="2" fillId="3" borderId="6" xfId="5" applyFont="1" applyFill="1" applyBorder="1" applyAlignment="1">
      <alignment horizontal="left" indent="2"/>
    </xf>
    <xf numFmtId="0" fontId="2" fillId="3" borderId="1" xfId="5" applyFont="1" applyFill="1" applyBorder="1"/>
    <xf numFmtId="43" fontId="2" fillId="3" borderId="2" xfId="2" applyFont="1" applyFill="1" applyBorder="1"/>
    <xf numFmtId="10" fontId="2" fillId="3" borderId="2" xfId="7" applyNumberFormat="1" applyFont="1" applyFill="1" applyBorder="1"/>
    <xf numFmtId="0" fontId="4" fillId="3" borderId="6" xfId="5" applyFont="1" applyFill="1" applyBorder="1" applyAlignment="1">
      <alignment horizontal="center"/>
    </xf>
    <xf numFmtId="44" fontId="4" fillId="3" borderId="2" xfId="3" applyFont="1" applyFill="1" applyBorder="1"/>
    <xf numFmtId="10" fontId="4" fillId="3" borderId="9" xfId="7" applyNumberFormat="1" applyFont="1" applyFill="1" applyBorder="1"/>
    <xf numFmtId="44" fontId="4" fillId="3" borderId="1" xfId="3" applyFont="1" applyFill="1" applyBorder="1"/>
    <xf numFmtId="10" fontId="4" fillId="3" borderId="6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1" xfId="2" applyNumberFormat="1" applyFont="1" applyFill="1" applyBorder="1"/>
    <xf numFmtId="10" fontId="2" fillId="3" borderId="1" xfId="7" applyNumberFormat="1" applyFont="1" applyFill="1" applyBorder="1"/>
    <xf numFmtId="10" fontId="2" fillId="3" borderId="9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10" xfId="4" applyFont="1" applyFill="1" applyBorder="1"/>
    <xf numFmtId="10" fontId="4" fillId="3" borderId="10" xfId="7" applyNumberFormat="1" applyFont="1" applyFill="1" applyBorder="1"/>
    <xf numFmtId="0" fontId="1" fillId="3" borderId="11" xfId="5" applyFont="1" applyFill="1" applyBorder="1"/>
    <xf numFmtId="0" fontId="2" fillId="3" borderId="9" xfId="5" applyFont="1" applyFill="1" applyBorder="1"/>
    <xf numFmtId="164" fontId="2" fillId="3" borderId="9" xfId="2" applyNumberFormat="1" applyFont="1" applyFill="1" applyBorder="1"/>
    <xf numFmtId="43" fontId="2" fillId="3" borderId="0" xfId="1" applyNumberFormat="1" applyFont="1" applyFill="1"/>
    <xf numFmtId="10" fontId="2" fillId="3" borderId="6" xfId="5" applyNumberFormat="1" applyFont="1" applyFill="1" applyBorder="1"/>
    <xf numFmtId="164" fontId="2" fillId="3" borderId="0" xfId="2" applyNumberFormat="1" applyFont="1" applyFill="1" applyBorder="1"/>
    <xf numFmtId="10" fontId="2" fillId="3" borderId="6" xfId="6" applyNumberFormat="1" applyFont="1" applyFill="1" applyBorder="1"/>
    <xf numFmtId="0" fontId="2" fillId="3" borderId="0" xfId="5" applyFont="1" applyFill="1" applyBorder="1" applyAlignment="1">
      <alignment horizontal="left"/>
    </xf>
    <xf numFmtId="0" fontId="2" fillId="3" borderId="0" xfId="5" applyFont="1" applyFill="1" applyBorder="1" applyAlignment="1">
      <alignment horizontal="left" indent="2"/>
    </xf>
    <xf numFmtId="43" fontId="2" fillId="3" borderId="6" xfId="1" applyFont="1" applyFill="1" applyBorder="1"/>
    <xf numFmtId="44" fontId="2" fillId="3" borderId="0" xfId="3" applyFont="1" applyFill="1"/>
    <xf numFmtId="44" fontId="2" fillId="3" borderId="0" xfId="3" applyFont="1" applyFill="1" applyBorder="1"/>
    <xf numFmtId="44" fontId="4" fillId="0" borderId="10" xfId="4" applyFont="1" applyFill="1" applyBorder="1"/>
    <xf numFmtId="0" fontId="4" fillId="2" borderId="12" xfId="5" applyFont="1" applyFill="1" applyBorder="1" applyAlignment="1">
      <alignment horizontal="center"/>
    </xf>
    <xf numFmtId="0" fontId="4" fillId="2" borderId="4" xfId="5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3" fontId="2" fillId="3" borderId="0" xfId="1" applyFont="1" applyFill="1"/>
  </cellXfs>
  <cellStyles count="8">
    <cellStyle name="Millares" xfId="1" builtinId="3"/>
    <cellStyle name="Millares 2" xfId="2"/>
    <cellStyle name="Moneda" xfId="3" builtinId="4"/>
    <cellStyle name="Moneda 2" xfId="4"/>
    <cellStyle name="Normal" xfId="0" builtinId="0"/>
    <cellStyle name="Normal 2" xfId="5"/>
    <cellStyle name="Porcentaje" xfId="6" builtinId="5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342900</xdr:colOff>
      <xdr:row>21</xdr:row>
      <xdr:rowOff>60960</xdr:rowOff>
    </xdr:to>
    <xdr:sp macro="" textlink="">
      <xdr:nvSpPr>
        <xdr:cNvPr id="5948" name="Rectangle 6">
          <a:extLst>
            <a:ext uri="{FF2B5EF4-FFF2-40B4-BE49-F238E27FC236}">
              <a16:creationId xmlns:a16="http://schemas.microsoft.com/office/drawing/2014/main" xmlns="" id="{00000000-0008-0000-0000-00003C170000}"/>
            </a:ext>
          </a:extLst>
        </xdr:cNvPr>
        <xdr:cNvSpPr>
          <a:spLocks noChangeArrowheads="1"/>
        </xdr:cNvSpPr>
      </xdr:nvSpPr>
      <xdr:spPr bwMode="auto">
        <a:xfrm>
          <a:off x="787146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1409700</xdr:colOff>
      <xdr:row>13</xdr:row>
      <xdr:rowOff>83820</xdr:rowOff>
    </xdr:to>
    <xdr:pic>
      <xdr:nvPicPr>
        <xdr:cNvPr id="5949" name="11 Imagen">
          <a:extLst>
            <a:ext uri="{FF2B5EF4-FFF2-40B4-BE49-F238E27FC236}">
              <a16:creationId xmlns:a16="http://schemas.microsoft.com/office/drawing/2014/main" xmlns="" id="{00000000-0008-0000-0000-00003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742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31621" y="2276475"/>
          <a:ext cx="2209357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7</xdr:col>
      <xdr:colOff>0</xdr:colOff>
      <xdr:row>51</xdr:row>
      <xdr:rowOff>0</xdr:rowOff>
    </xdr:from>
    <xdr:to>
      <xdr:col>7</xdr:col>
      <xdr:colOff>342900</xdr:colOff>
      <xdr:row>54</xdr:row>
      <xdr:rowOff>60960</xdr:rowOff>
    </xdr:to>
    <xdr:sp macro="" textlink="">
      <xdr:nvSpPr>
        <xdr:cNvPr id="5951" name="Rectangle 6">
          <a:extLst>
            <a:ext uri="{FF2B5EF4-FFF2-40B4-BE49-F238E27FC236}">
              <a16:creationId xmlns:a16="http://schemas.microsoft.com/office/drawing/2014/main" xmlns="" id="{00000000-0008-0000-0000-00003F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342900</xdr:colOff>
      <xdr:row>54</xdr:row>
      <xdr:rowOff>60960</xdr:rowOff>
    </xdr:to>
    <xdr:sp macro="" textlink="">
      <xdr:nvSpPr>
        <xdr:cNvPr id="5952" name="Rectangle 6">
          <a:extLst>
            <a:ext uri="{FF2B5EF4-FFF2-40B4-BE49-F238E27FC236}">
              <a16:creationId xmlns:a16="http://schemas.microsoft.com/office/drawing/2014/main" xmlns="" id="{00000000-0008-0000-0000-000040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342900</xdr:colOff>
      <xdr:row>54</xdr:row>
      <xdr:rowOff>60960</xdr:rowOff>
    </xdr:to>
    <xdr:sp macro="" textlink="">
      <xdr:nvSpPr>
        <xdr:cNvPr id="5953" name="Rectangle 6">
          <a:extLst>
            <a:ext uri="{FF2B5EF4-FFF2-40B4-BE49-F238E27FC236}">
              <a16:creationId xmlns:a16="http://schemas.microsoft.com/office/drawing/2014/main" xmlns="" id="{00000000-0008-0000-0000-000041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342900</xdr:colOff>
      <xdr:row>54</xdr:row>
      <xdr:rowOff>60960</xdr:rowOff>
    </xdr:to>
    <xdr:sp macro="" textlink="">
      <xdr:nvSpPr>
        <xdr:cNvPr id="5954" name="Rectangle 6">
          <a:extLst>
            <a:ext uri="{FF2B5EF4-FFF2-40B4-BE49-F238E27FC236}">
              <a16:creationId xmlns:a16="http://schemas.microsoft.com/office/drawing/2014/main" xmlns="" id="{00000000-0008-0000-0000-000042170000}"/>
            </a:ext>
          </a:extLst>
        </xdr:cNvPr>
        <xdr:cNvSpPr>
          <a:spLocks noChangeArrowheads="1"/>
        </xdr:cNvSpPr>
      </xdr:nvSpPr>
      <xdr:spPr bwMode="auto">
        <a:xfrm>
          <a:off x="7871460" y="6682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342900</xdr:colOff>
      <xdr:row>86</xdr:row>
      <xdr:rowOff>60960</xdr:rowOff>
    </xdr:to>
    <xdr:sp macro="" textlink="">
      <xdr:nvSpPr>
        <xdr:cNvPr id="5955" name="Rectangle 6">
          <a:extLst>
            <a:ext uri="{FF2B5EF4-FFF2-40B4-BE49-F238E27FC236}">
              <a16:creationId xmlns:a16="http://schemas.microsoft.com/office/drawing/2014/main" xmlns="" id="{00000000-0008-0000-0000-000043170000}"/>
            </a:ext>
          </a:extLst>
        </xdr:cNvPr>
        <xdr:cNvSpPr>
          <a:spLocks noChangeArrowheads="1"/>
        </xdr:cNvSpPr>
      </xdr:nvSpPr>
      <xdr:spPr bwMode="auto">
        <a:xfrm>
          <a:off x="7871460" y="103098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342900</xdr:colOff>
      <xdr:row>119</xdr:row>
      <xdr:rowOff>60960</xdr:rowOff>
    </xdr:to>
    <xdr:sp macro="" textlink="">
      <xdr:nvSpPr>
        <xdr:cNvPr id="5956" name="Rectangle 6">
          <a:extLst>
            <a:ext uri="{FF2B5EF4-FFF2-40B4-BE49-F238E27FC236}">
              <a16:creationId xmlns:a16="http://schemas.microsoft.com/office/drawing/2014/main" xmlns="" id="{00000000-0008-0000-0000-000044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342900</xdr:colOff>
      <xdr:row>119</xdr:row>
      <xdr:rowOff>60960</xdr:rowOff>
    </xdr:to>
    <xdr:sp macro="" textlink="">
      <xdr:nvSpPr>
        <xdr:cNvPr id="5957" name="Rectangle 6">
          <a:extLst>
            <a:ext uri="{FF2B5EF4-FFF2-40B4-BE49-F238E27FC236}">
              <a16:creationId xmlns:a16="http://schemas.microsoft.com/office/drawing/2014/main" xmlns="" id="{00000000-0008-0000-0000-000045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342900</xdr:colOff>
      <xdr:row>119</xdr:row>
      <xdr:rowOff>60960</xdr:rowOff>
    </xdr:to>
    <xdr:sp macro="" textlink="">
      <xdr:nvSpPr>
        <xdr:cNvPr id="5958" name="Rectangle 6">
          <a:extLst>
            <a:ext uri="{FF2B5EF4-FFF2-40B4-BE49-F238E27FC236}">
              <a16:creationId xmlns:a16="http://schemas.microsoft.com/office/drawing/2014/main" xmlns="" id="{00000000-0008-0000-0000-000046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342900</xdr:colOff>
      <xdr:row>119</xdr:row>
      <xdr:rowOff>60960</xdr:rowOff>
    </xdr:to>
    <xdr:sp macro="" textlink="">
      <xdr:nvSpPr>
        <xdr:cNvPr id="5959" name="Rectangle 6">
          <a:extLst>
            <a:ext uri="{FF2B5EF4-FFF2-40B4-BE49-F238E27FC236}">
              <a16:creationId xmlns:a16="http://schemas.microsoft.com/office/drawing/2014/main" xmlns="" id="{00000000-0008-0000-0000-000047170000}"/>
            </a:ext>
          </a:extLst>
        </xdr:cNvPr>
        <xdr:cNvSpPr>
          <a:spLocks noChangeArrowheads="1"/>
        </xdr:cNvSpPr>
      </xdr:nvSpPr>
      <xdr:spPr bwMode="auto">
        <a:xfrm>
          <a:off x="7871460" y="14104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342900</xdr:colOff>
      <xdr:row>151</xdr:row>
      <xdr:rowOff>60960</xdr:rowOff>
    </xdr:to>
    <xdr:sp macro="" textlink="">
      <xdr:nvSpPr>
        <xdr:cNvPr id="5960" name="Rectangle 6">
          <a:extLst>
            <a:ext uri="{FF2B5EF4-FFF2-40B4-BE49-F238E27FC236}">
              <a16:creationId xmlns:a16="http://schemas.microsoft.com/office/drawing/2014/main" xmlns="" id="{00000000-0008-0000-0000-000048170000}"/>
            </a:ext>
          </a:extLst>
        </xdr:cNvPr>
        <xdr:cNvSpPr>
          <a:spLocks noChangeArrowheads="1"/>
        </xdr:cNvSpPr>
      </xdr:nvSpPr>
      <xdr:spPr bwMode="auto">
        <a:xfrm>
          <a:off x="7871460" y="17731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7</xdr:col>
      <xdr:colOff>342900</xdr:colOff>
      <xdr:row>184</xdr:row>
      <xdr:rowOff>60960</xdr:rowOff>
    </xdr:to>
    <xdr:sp macro="" textlink="">
      <xdr:nvSpPr>
        <xdr:cNvPr id="5961" name="Rectangle 6">
          <a:extLst>
            <a:ext uri="{FF2B5EF4-FFF2-40B4-BE49-F238E27FC236}">
              <a16:creationId xmlns:a16="http://schemas.microsoft.com/office/drawing/2014/main" xmlns="" id="{00000000-0008-0000-0000-000049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7</xdr:col>
      <xdr:colOff>342900</xdr:colOff>
      <xdr:row>184</xdr:row>
      <xdr:rowOff>60960</xdr:rowOff>
    </xdr:to>
    <xdr:sp macro="" textlink="">
      <xdr:nvSpPr>
        <xdr:cNvPr id="5962" name="Rectangle 6">
          <a:extLst>
            <a:ext uri="{FF2B5EF4-FFF2-40B4-BE49-F238E27FC236}">
              <a16:creationId xmlns:a16="http://schemas.microsoft.com/office/drawing/2014/main" xmlns="" id="{00000000-0008-0000-0000-00004A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7</xdr:col>
      <xdr:colOff>342900</xdr:colOff>
      <xdr:row>184</xdr:row>
      <xdr:rowOff>60960</xdr:rowOff>
    </xdr:to>
    <xdr:sp macro="" textlink="">
      <xdr:nvSpPr>
        <xdr:cNvPr id="5963" name="Rectangle 6">
          <a:extLst>
            <a:ext uri="{FF2B5EF4-FFF2-40B4-BE49-F238E27FC236}">
              <a16:creationId xmlns:a16="http://schemas.microsoft.com/office/drawing/2014/main" xmlns="" id="{00000000-0008-0000-0000-00004B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7</xdr:col>
      <xdr:colOff>342900</xdr:colOff>
      <xdr:row>184</xdr:row>
      <xdr:rowOff>60960</xdr:rowOff>
    </xdr:to>
    <xdr:sp macro="" textlink="">
      <xdr:nvSpPr>
        <xdr:cNvPr id="5964" name="Rectangle 6">
          <a:extLst>
            <a:ext uri="{FF2B5EF4-FFF2-40B4-BE49-F238E27FC236}">
              <a16:creationId xmlns:a16="http://schemas.microsoft.com/office/drawing/2014/main" xmlns="" id="{00000000-0008-0000-0000-00004C170000}"/>
            </a:ext>
          </a:extLst>
        </xdr:cNvPr>
        <xdr:cNvSpPr>
          <a:spLocks noChangeArrowheads="1"/>
        </xdr:cNvSpPr>
      </xdr:nvSpPr>
      <xdr:spPr bwMode="auto">
        <a:xfrm>
          <a:off x="7871460" y="21678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7</xdr:col>
      <xdr:colOff>342900</xdr:colOff>
      <xdr:row>217</xdr:row>
      <xdr:rowOff>60960</xdr:rowOff>
    </xdr:to>
    <xdr:sp macro="" textlink="">
      <xdr:nvSpPr>
        <xdr:cNvPr id="5965" name="Rectangle 6">
          <a:extLst>
            <a:ext uri="{FF2B5EF4-FFF2-40B4-BE49-F238E27FC236}">
              <a16:creationId xmlns:a16="http://schemas.microsoft.com/office/drawing/2014/main" xmlns="" id="{00000000-0008-0000-0000-00004D170000}"/>
            </a:ext>
          </a:extLst>
        </xdr:cNvPr>
        <xdr:cNvSpPr>
          <a:spLocks noChangeArrowheads="1"/>
        </xdr:cNvSpPr>
      </xdr:nvSpPr>
      <xdr:spPr bwMode="auto">
        <a:xfrm>
          <a:off x="7871460" y="25321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7</xdr:col>
      <xdr:colOff>342900</xdr:colOff>
      <xdr:row>250</xdr:row>
      <xdr:rowOff>60960</xdr:rowOff>
    </xdr:to>
    <xdr:sp macro="" textlink="">
      <xdr:nvSpPr>
        <xdr:cNvPr id="5966" name="Rectangle 6">
          <a:extLst>
            <a:ext uri="{FF2B5EF4-FFF2-40B4-BE49-F238E27FC236}">
              <a16:creationId xmlns:a16="http://schemas.microsoft.com/office/drawing/2014/main" xmlns="" id="{00000000-0008-0000-0000-00004E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7</xdr:col>
      <xdr:colOff>342900</xdr:colOff>
      <xdr:row>250</xdr:row>
      <xdr:rowOff>60960</xdr:rowOff>
    </xdr:to>
    <xdr:sp macro="" textlink="">
      <xdr:nvSpPr>
        <xdr:cNvPr id="5967" name="Rectangle 6">
          <a:extLst>
            <a:ext uri="{FF2B5EF4-FFF2-40B4-BE49-F238E27FC236}">
              <a16:creationId xmlns:a16="http://schemas.microsoft.com/office/drawing/2014/main" xmlns="" id="{00000000-0008-0000-0000-00004F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7</xdr:col>
      <xdr:colOff>342900</xdr:colOff>
      <xdr:row>250</xdr:row>
      <xdr:rowOff>60960</xdr:rowOff>
    </xdr:to>
    <xdr:sp macro="" textlink="">
      <xdr:nvSpPr>
        <xdr:cNvPr id="5968" name="Rectangle 6">
          <a:extLst>
            <a:ext uri="{FF2B5EF4-FFF2-40B4-BE49-F238E27FC236}">
              <a16:creationId xmlns:a16="http://schemas.microsoft.com/office/drawing/2014/main" xmlns="" id="{00000000-0008-0000-0000-000050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7</xdr:col>
      <xdr:colOff>342900</xdr:colOff>
      <xdr:row>250</xdr:row>
      <xdr:rowOff>60960</xdr:rowOff>
    </xdr:to>
    <xdr:sp macro="" textlink="">
      <xdr:nvSpPr>
        <xdr:cNvPr id="5969" name="Rectangle 6">
          <a:extLst>
            <a:ext uri="{FF2B5EF4-FFF2-40B4-BE49-F238E27FC236}">
              <a16:creationId xmlns:a16="http://schemas.microsoft.com/office/drawing/2014/main" xmlns="" id="{00000000-0008-0000-0000-000051170000}"/>
            </a:ext>
          </a:extLst>
        </xdr:cNvPr>
        <xdr:cNvSpPr>
          <a:spLocks noChangeArrowheads="1"/>
        </xdr:cNvSpPr>
      </xdr:nvSpPr>
      <xdr:spPr bwMode="auto">
        <a:xfrm>
          <a:off x="7871460" y="289636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342900</xdr:colOff>
      <xdr:row>283</xdr:row>
      <xdr:rowOff>60960</xdr:rowOff>
    </xdr:to>
    <xdr:sp macro="" textlink="">
      <xdr:nvSpPr>
        <xdr:cNvPr id="5970" name="Rectangle 6">
          <a:extLst>
            <a:ext uri="{FF2B5EF4-FFF2-40B4-BE49-F238E27FC236}">
              <a16:creationId xmlns:a16="http://schemas.microsoft.com/office/drawing/2014/main" xmlns="" id="{00000000-0008-0000-0000-000052170000}"/>
            </a:ext>
          </a:extLst>
        </xdr:cNvPr>
        <xdr:cNvSpPr>
          <a:spLocks noChangeArrowheads="1"/>
        </xdr:cNvSpPr>
      </xdr:nvSpPr>
      <xdr:spPr bwMode="auto">
        <a:xfrm>
          <a:off x="7871460" y="32758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7</xdr:col>
      <xdr:colOff>342900</xdr:colOff>
      <xdr:row>316</xdr:row>
      <xdr:rowOff>60960</xdr:rowOff>
    </xdr:to>
    <xdr:sp macro="" textlink="">
      <xdr:nvSpPr>
        <xdr:cNvPr id="5971" name="Rectangle 6">
          <a:extLst>
            <a:ext uri="{FF2B5EF4-FFF2-40B4-BE49-F238E27FC236}">
              <a16:creationId xmlns:a16="http://schemas.microsoft.com/office/drawing/2014/main" xmlns="" id="{00000000-0008-0000-0000-000053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7</xdr:col>
      <xdr:colOff>342900</xdr:colOff>
      <xdr:row>316</xdr:row>
      <xdr:rowOff>60960</xdr:rowOff>
    </xdr:to>
    <xdr:sp macro="" textlink="">
      <xdr:nvSpPr>
        <xdr:cNvPr id="5972" name="Rectangle 6">
          <a:extLst>
            <a:ext uri="{FF2B5EF4-FFF2-40B4-BE49-F238E27FC236}">
              <a16:creationId xmlns:a16="http://schemas.microsoft.com/office/drawing/2014/main" xmlns="" id="{00000000-0008-0000-0000-000054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7</xdr:col>
      <xdr:colOff>342900</xdr:colOff>
      <xdr:row>316</xdr:row>
      <xdr:rowOff>60960</xdr:rowOff>
    </xdr:to>
    <xdr:sp macro="" textlink="">
      <xdr:nvSpPr>
        <xdr:cNvPr id="5973" name="Rectangle 6">
          <a:extLst>
            <a:ext uri="{FF2B5EF4-FFF2-40B4-BE49-F238E27FC236}">
              <a16:creationId xmlns:a16="http://schemas.microsoft.com/office/drawing/2014/main" xmlns="" id="{00000000-0008-0000-0000-000055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7</xdr:col>
      <xdr:colOff>342900</xdr:colOff>
      <xdr:row>316</xdr:row>
      <xdr:rowOff>60960</xdr:rowOff>
    </xdr:to>
    <xdr:sp macro="" textlink="">
      <xdr:nvSpPr>
        <xdr:cNvPr id="5974" name="Rectangle 6">
          <a:extLst>
            <a:ext uri="{FF2B5EF4-FFF2-40B4-BE49-F238E27FC236}">
              <a16:creationId xmlns:a16="http://schemas.microsoft.com/office/drawing/2014/main" xmlns="" id="{00000000-0008-0000-0000-000056170000}"/>
            </a:ext>
          </a:extLst>
        </xdr:cNvPr>
        <xdr:cNvSpPr>
          <a:spLocks noChangeArrowheads="1"/>
        </xdr:cNvSpPr>
      </xdr:nvSpPr>
      <xdr:spPr bwMode="auto">
        <a:xfrm>
          <a:off x="7871460" y="364007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346</xdr:row>
      <xdr:rowOff>0</xdr:rowOff>
    </xdr:from>
    <xdr:to>
      <xdr:col>7</xdr:col>
      <xdr:colOff>342900</xdr:colOff>
      <xdr:row>349</xdr:row>
      <xdr:rowOff>60960</xdr:rowOff>
    </xdr:to>
    <xdr:sp macro="" textlink="">
      <xdr:nvSpPr>
        <xdr:cNvPr id="5975" name="Rectangle 6">
          <a:extLst>
            <a:ext uri="{FF2B5EF4-FFF2-40B4-BE49-F238E27FC236}">
              <a16:creationId xmlns:a16="http://schemas.microsoft.com/office/drawing/2014/main" xmlns="" id="{00000000-0008-0000-0000-000057170000}"/>
            </a:ext>
          </a:extLst>
        </xdr:cNvPr>
        <xdr:cNvSpPr>
          <a:spLocks noChangeArrowheads="1"/>
        </xdr:cNvSpPr>
      </xdr:nvSpPr>
      <xdr:spPr bwMode="auto">
        <a:xfrm>
          <a:off x="7871460" y="40347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379</xdr:row>
      <xdr:rowOff>0</xdr:rowOff>
    </xdr:from>
    <xdr:to>
      <xdr:col>7</xdr:col>
      <xdr:colOff>342900</xdr:colOff>
      <xdr:row>382</xdr:row>
      <xdr:rowOff>60960</xdr:rowOff>
    </xdr:to>
    <xdr:sp macro="" textlink="">
      <xdr:nvSpPr>
        <xdr:cNvPr id="5976" name="Rectangle 6">
          <a:extLst>
            <a:ext uri="{FF2B5EF4-FFF2-40B4-BE49-F238E27FC236}">
              <a16:creationId xmlns:a16="http://schemas.microsoft.com/office/drawing/2014/main" xmlns="" id="{00000000-0008-0000-0000-000058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379</xdr:row>
      <xdr:rowOff>0</xdr:rowOff>
    </xdr:from>
    <xdr:to>
      <xdr:col>7</xdr:col>
      <xdr:colOff>342900</xdr:colOff>
      <xdr:row>382</xdr:row>
      <xdr:rowOff>60960</xdr:rowOff>
    </xdr:to>
    <xdr:sp macro="" textlink="">
      <xdr:nvSpPr>
        <xdr:cNvPr id="5977" name="Rectangle 6">
          <a:extLst>
            <a:ext uri="{FF2B5EF4-FFF2-40B4-BE49-F238E27FC236}">
              <a16:creationId xmlns:a16="http://schemas.microsoft.com/office/drawing/2014/main" xmlns="" id="{00000000-0008-0000-0000-000059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379</xdr:row>
      <xdr:rowOff>0</xdr:rowOff>
    </xdr:from>
    <xdr:to>
      <xdr:col>7</xdr:col>
      <xdr:colOff>342900</xdr:colOff>
      <xdr:row>382</xdr:row>
      <xdr:rowOff>60960</xdr:rowOff>
    </xdr:to>
    <xdr:sp macro="" textlink="">
      <xdr:nvSpPr>
        <xdr:cNvPr id="5978" name="Rectangle 6">
          <a:extLst>
            <a:ext uri="{FF2B5EF4-FFF2-40B4-BE49-F238E27FC236}">
              <a16:creationId xmlns:a16="http://schemas.microsoft.com/office/drawing/2014/main" xmlns="" id="{00000000-0008-0000-0000-00005A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379</xdr:row>
      <xdr:rowOff>0</xdr:rowOff>
    </xdr:from>
    <xdr:to>
      <xdr:col>7</xdr:col>
      <xdr:colOff>342900</xdr:colOff>
      <xdr:row>382</xdr:row>
      <xdr:rowOff>60960</xdr:rowOff>
    </xdr:to>
    <xdr:sp macro="" textlink="">
      <xdr:nvSpPr>
        <xdr:cNvPr id="5979" name="Rectangle 6">
          <a:extLst>
            <a:ext uri="{FF2B5EF4-FFF2-40B4-BE49-F238E27FC236}">
              <a16:creationId xmlns:a16="http://schemas.microsoft.com/office/drawing/2014/main" xmlns="" id="{00000000-0008-0000-0000-00005B170000}"/>
            </a:ext>
          </a:extLst>
        </xdr:cNvPr>
        <xdr:cNvSpPr>
          <a:spLocks noChangeArrowheads="1"/>
        </xdr:cNvSpPr>
      </xdr:nvSpPr>
      <xdr:spPr bwMode="auto">
        <a:xfrm>
          <a:off x="7871460" y="441426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412</xdr:row>
      <xdr:rowOff>0</xdr:rowOff>
    </xdr:from>
    <xdr:to>
      <xdr:col>7</xdr:col>
      <xdr:colOff>342900</xdr:colOff>
      <xdr:row>415</xdr:row>
      <xdr:rowOff>60960</xdr:rowOff>
    </xdr:to>
    <xdr:sp macro="" textlink="">
      <xdr:nvSpPr>
        <xdr:cNvPr id="5980" name="Rectangle 6">
          <a:extLst>
            <a:ext uri="{FF2B5EF4-FFF2-40B4-BE49-F238E27FC236}">
              <a16:creationId xmlns:a16="http://schemas.microsoft.com/office/drawing/2014/main" xmlns="" id="{00000000-0008-0000-0000-00005C170000}"/>
            </a:ext>
          </a:extLst>
        </xdr:cNvPr>
        <xdr:cNvSpPr>
          <a:spLocks noChangeArrowheads="1"/>
        </xdr:cNvSpPr>
      </xdr:nvSpPr>
      <xdr:spPr bwMode="auto">
        <a:xfrm>
          <a:off x="7871460" y="47785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445</xdr:row>
      <xdr:rowOff>0</xdr:rowOff>
    </xdr:from>
    <xdr:to>
      <xdr:col>7</xdr:col>
      <xdr:colOff>342900</xdr:colOff>
      <xdr:row>448</xdr:row>
      <xdr:rowOff>60960</xdr:rowOff>
    </xdr:to>
    <xdr:sp macro="" textlink="">
      <xdr:nvSpPr>
        <xdr:cNvPr id="5981" name="Rectangle 6">
          <a:extLst>
            <a:ext uri="{FF2B5EF4-FFF2-40B4-BE49-F238E27FC236}">
              <a16:creationId xmlns:a16="http://schemas.microsoft.com/office/drawing/2014/main" xmlns="" id="{00000000-0008-0000-0000-00005D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445</xdr:row>
      <xdr:rowOff>0</xdr:rowOff>
    </xdr:from>
    <xdr:to>
      <xdr:col>7</xdr:col>
      <xdr:colOff>342900</xdr:colOff>
      <xdr:row>448</xdr:row>
      <xdr:rowOff>60960</xdr:rowOff>
    </xdr:to>
    <xdr:sp macro="" textlink="">
      <xdr:nvSpPr>
        <xdr:cNvPr id="5982" name="Rectangle 6">
          <a:extLst>
            <a:ext uri="{FF2B5EF4-FFF2-40B4-BE49-F238E27FC236}">
              <a16:creationId xmlns:a16="http://schemas.microsoft.com/office/drawing/2014/main" xmlns="" id="{00000000-0008-0000-0000-00005E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445</xdr:row>
      <xdr:rowOff>0</xdr:rowOff>
    </xdr:from>
    <xdr:to>
      <xdr:col>7</xdr:col>
      <xdr:colOff>342900</xdr:colOff>
      <xdr:row>448</xdr:row>
      <xdr:rowOff>60960</xdr:rowOff>
    </xdr:to>
    <xdr:sp macro="" textlink="">
      <xdr:nvSpPr>
        <xdr:cNvPr id="5983" name="Rectangle 6">
          <a:extLst>
            <a:ext uri="{FF2B5EF4-FFF2-40B4-BE49-F238E27FC236}">
              <a16:creationId xmlns:a16="http://schemas.microsoft.com/office/drawing/2014/main" xmlns="" id="{00000000-0008-0000-0000-00005F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445</xdr:row>
      <xdr:rowOff>0</xdr:rowOff>
    </xdr:from>
    <xdr:to>
      <xdr:col>7</xdr:col>
      <xdr:colOff>342900</xdr:colOff>
      <xdr:row>448</xdr:row>
      <xdr:rowOff>60960</xdr:rowOff>
    </xdr:to>
    <xdr:sp macro="" textlink="">
      <xdr:nvSpPr>
        <xdr:cNvPr id="5984" name="Rectangle 6">
          <a:extLst>
            <a:ext uri="{FF2B5EF4-FFF2-40B4-BE49-F238E27FC236}">
              <a16:creationId xmlns:a16="http://schemas.microsoft.com/office/drawing/2014/main" xmlns="" id="{00000000-0008-0000-0000-000060170000}"/>
            </a:ext>
          </a:extLst>
        </xdr:cNvPr>
        <xdr:cNvSpPr>
          <a:spLocks noChangeArrowheads="1"/>
        </xdr:cNvSpPr>
      </xdr:nvSpPr>
      <xdr:spPr bwMode="auto">
        <a:xfrm>
          <a:off x="7871460" y="517321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478</xdr:row>
      <xdr:rowOff>0</xdr:rowOff>
    </xdr:from>
    <xdr:to>
      <xdr:col>7</xdr:col>
      <xdr:colOff>342900</xdr:colOff>
      <xdr:row>481</xdr:row>
      <xdr:rowOff>60960</xdr:rowOff>
    </xdr:to>
    <xdr:sp macro="" textlink="">
      <xdr:nvSpPr>
        <xdr:cNvPr id="5985" name="Rectangle 6">
          <a:extLst>
            <a:ext uri="{FF2B5EF4-FFF2-40B4-BE49-F238E27FC236}">
              <a16:creationId xmlns:a16="http://schemas.microsoft.com/office/drawing/2014/main" xmlns="" id="{00000000-0008-0000-0000-000061170000}"/>
            </a:ext>
          </a:extLst>
        </xdr:cNvPr>
        <xdr:cNvSpPr>
          <a:spLocks noChangeArrowheads="1"/>
        </xdr:cNvSpPr>
      </xdr:nvSpPr>
      <xdr:spPr bwMode="auto">
        <a:xfrm>
          <a:off x="7871460" y="555269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511</xdr:row>
      <xdr:rowOff>0</xdr:rowOff>
    </xdr:from>
    <xdr:to>
      <xdr:col>7</xdr:col>
      <xdr:colOff>342900</xdr:colOff>
      <xdr:row>514</xdr:row>
      <xdr:rowOff>60960</xdr:rowOff>
    </xdr:to>
    <xdr:sp macro="" textlink="">
      <xdr:nvSpPr>
        <xdr:cNvPr id="5986" name="Rectangle 6">
          <a:extLst>
            <a:ext uri="{FF2B5EF4-FFF2-40B4-BE49-F238E27FC236}">
              <a16:creationId xmlns:a16="http://schemas.microsoft.com/office/drawing/2014/main" xmlns="" id="{00000000-0008-0000-0000-000062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511</xdr:row>
      <xdr:rowOff>0</xdr:rowOff>
    </xdr:from>
    <xdr:to>
      <xdr:col>7</xdr:col>
      <xdr:colOff>342900</xdr:colOff>
      <xdr:row>514</xdr:row>
      <xdr:rowOff>60960</xdr:rowOff>
    </xdr:to>
    <xdr:sp macro="" textlink="">
      <xdr:nvSpPr>
        <xdr:cNvPr id="5987" name="Rectangle 6">
          <a:extLst>
            <a:ext uri="{FF2B5EF4-FFF2-40B4-BE49-F238E27FC236}">
              <a16:creationId xmlns:a16="http://schemas.microsoft.com/office/drawing/2014/main" xmlns="" id="{00000000-0008-0000-0000-000063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511</xdr:row>
      <xdr:rowOff>0</xdr:rowOff>
    </xdr:from>
    <xdr:to>
      <xdr:col>7</xdr:col>
      <xdr:colOff>342900</xdr:colOff>
      <xdr:row>514</xdr:row>
      <xdr:rowOff>60960</xdr:rowOff>
    </xdr:to>
    <xdr:sp macro="" textlink="">
      <xdr:nvSpPr>
        <xdr:cNvPr id="5988" name="Rectangle 6">
          <a:extLst>
            <a:ext uri="{FF2B5EF4-FFF2-40B4-BE49-F238E27FC236}">
              <a16:creationId xmlns:a16="http://schemas.microsoft.com/office/drawing/2014/main" xmlns="" id="{00000000-0008-0000-0000-000064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511</xdr:row>
      <xdr:rowOff>0</xdr:rowOff>
    </xdr:from>
    <xdr:to>
      <xdr:col>7</xdr:col>
      <xdr:colOff>342900</xdr:colOff>
      <xdr:row>514</xdr:row>
      <xdr:rowOff>60960</xdr:rowOff>
    </xdr:to>
    <xdr:sp macro="" textlink="">
      <xdr:nvSpPr>
        <xdr:cNvPr id="5989" name="Rectangle 6">
          <a:extLst>
            <a:ext uri="{FF2B5EF4-FFF2-40B4-BE49-F238E27FC236}">
              <a16:creationId xmlns:a16="http://schemas.microsoft.com/office/drawing/2014/main" xmlns="" id="{00000000-0008-0000-0000-000065170000}"/>
            </a:ext>
          </a:extLst>
        </xdr:cNvPr>
        <xdr:cNvSpPr>
          <a:spLocks noChangeArrowheads="1"/>
        </xdr:cNvSpPr>
      </xdr:nvSpPr>
      <xdr:spPr bwMode="auto">
        <a:xfrm>
          <a:off x="7871460" y="59169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544</xdr:row>
      <xdr:rowOff>0</xdr:rowOff>
    </xdr:from>
    <xdr:to>
      <xdr:col>7</xdr:col>
      <xdr:colOff>342900</xdr:colOff>
      <xdr:row>547</xdr:row>
      <xdr:rowOff>60960</xdr:rowOff>
    </xdr:to>
    <xdr:sp macro="" textlink="">
      <xdr:nvSpPr>
        <xdr:cNvPr id="5990" name="Rectangle 6">
          <a:extLst>
            <a:ext uri="{FF2B5EF4-FFF2-40B4-BE49-F238E27FC236}">
              <a16:creationId xmlns:a16="http://schemas.microsoft.com/office/drawing/2014/main" xmlns="" id="{00000000-0008-0000-0000-000066170000}"/>
            </a:ext>
          </a:extLst>
        </xdr:cNvPr>
        <xdr:cNvSpPr>
          <a:spLocks noChangeArrowheads="1"/>
        </xdr:cNvSpPr>
      </xdr:nvSpPr>
      <xdr:spPr bwMode="auto">
        <a:xfrm>
          <a:off x="7871460" y="62964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577</xdr:row>
      <xdr:rowOff>0</xdr:rowOff>
    </xdr:from>
    <xdr:to>
      <xdr:col>7</xdr:col>
      <xdr:colOff>342900</xdr:colOff>
      <xdr:row>580</xdr:row>
      <xdr:rowOff>60960</xdr:rowOff>
    </xdr:to>
    <xdr:sp macro="" textlink="">
      <xdr:nvSpPr>
        <xdr:cNvPr id="5991" name="Rectangle 6">
          <a:extLst>
            <a:ext uri="{FF2B5EF4-FFF2-40B4-BE49-F238E27FC236}">
              <a16:creationId xmlns:a16="http://schemas.microsoft.com/office/drawing/2014/main" xmlns="" id="{00000000-0008-0000-0000-000067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577</xdr:row>
      <xdr:rowOff>0</xdr:rowOff>
    </xdr:from>
    <xdr:to>
      <xdr:col>7</xdr:col>
      <xdr:colOff>342900</xdr:colOff>
      <xdr:row>580</xdr:row>
      <xdr:rowOff>60960</xdr:rowOff>
    </xdr:to>
    <xdr:sp macro="" textlink="">
      <xdr:nvSpPr>
        <xdr:cNvPr id="5992" name="Rectangle 6">
          <a:extLst>
            <a:ext uri="{FF2B5EF4-FFF2-40B4-BE49-F238E27FC236}">
              <a16:creationId xmlns:a16="http://schemas.microsoft.com/office/drawing/2014/main" xmlns="" id="{00000000-0008-0000-0000-000068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577</xdr:row>
      <xdr:rowOff>0</xdr:rowOff>
    </xdr:from>
    <xdr:to>
      <xdr:col>7</xdr:col>
      <xdr:colOff>342900</xdr:colOff>
      <xdr:row>580</xdr:row>
      <xdr:rowOff>60960</xdr:rowOff>
    </xdr:to>
    <xdr:sp macro="" textlink="">
      <xdr:nvSpPr>
        <xdr:cNvPr id="5993" name="Rectangle 6">
          <a:extLst>
            <a:ext uri="{FF2B5EF4-FFF2-40B4-BE49-F238E27FC236}">
              <a16:creationId xmlns:a16="http://schemas.microsoft.com/office/drawing/2014/main" xmlns="" id="{00000000-0008-0000-0000-000069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577</xdr:row>
      <xdr:rowOff>0</xdr:rowOff>
    </xdr:from>
    <xdr:to>
      <xdr:col>7</xdr:col>
      <xdr:colOff>342900</xdr:colOff>
      <xdr:row>580</xdr:row>
      <xdr:rowOff>60960</xdr:rowOff>
    </xdr:to>
    <xdr:sp macro="" textlink="">
      <xdr:nvSpPr>
        <xdr:cNvPr id="5994" name="Rectangle 6">
          <a:extLst>
            <a:ext uri="{FF2B5EF4-FFF2-40B4-BE49-F238E27FC236}">
              <a16:creationId xmlns:a16="http://schemas.microsoft.com/office/drawing/2014/main" xmlns="" id="{00000000-0008-0000-0000-00006A170000}"/>
            </a:ext>
          </a:extLst>
        </xdr:cNvPr>
        <xdr:cNvSpPr>
          <a:spLocks noChangeArrowheads="1"/>
        </xdr:cNvSpPr>
      </xdr:nvSpPr>
      <xdr:spPr bwMode="auto">
        <a:xfrm>
          <a:off x="7871460" y="66606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610</xdr:row>
      <xdr:rowOff>0</xdr:rowOff>
    </xdr:from>
    <xdr:to>
      <xdr:col>7</xdr:col>
      <xdr:colOff>342900</xdr:colOff>
      <xdr:row>613</xdr:row>
      <xdr:rowOff>60960</xdr:rowOff>
    </xdr:to>
    <xdr:sp macro="" textlink="">
      <xdr:nvSpPr>
        <xdr:cNvPr id="5995" name="Rectangle 6">
          <a:extLst>
            <a:ext uri="{FF2B5EF4-FFF2-40B4-BE49-F238E27FC236}">
              <a16:creationId xmlns:a16="http://schemas.microsoft.com/office/drawing/2014/main" xmlns="" id="{00000000-0008-0000-0000-00006B170000}"/>
            </a:ext>
          </a:extLst>
        </xdr:cNvPr>
        <xdr:cNvSpPr>
          <a:spLocks noChangeArrowheads="1"/>
        </xdr:cNvSpPr>
      </xdr:nvSpPr>
      <xdr:spPr bwMode="auto">
        <a:xfrm>
          <a:off x="7871460" y="702487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643</xdr:row>
      <xdr:rowOff>0</xdr:rowOff>
    </xdr:from>
    <xdr:to>
      <xdr:col>7</xdr:col>
      <xdr:colOff>342900</xdr:colOff>
      <xdr:row>646</xdr:row>
      <xdr:rowOff>76200</xdr:rowOff>
    </xdr:to>
    <xdr:sp macro="" textlink="">
      <xdr:nvSpPr>
        <xdr:cNvPr id="5996" name="Rectangle 6">
          <a:extLst>
            <a:ext uri="{FF2B5EF4-FFF2-40B4-BE49-F238E27FC236}">
              <a16:creationId xmlns:a16="http://schemas.microsoft.com/office/drawing/2014/main" xmlns="" id="{00000000-0008-0000-0000-00006C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643</xdr:row>
      <xdr:rowOff>0</xdr:rowOff>
    </xdr:from>
    <xdr:to>
      <xdr:col>7</xdr:col>
      <xdr:colOff>342900</xdr:colOff>
      <xdr:row>646</xdr:row>
      <xdr:rowOff>76200</xdr:rowOff>
    </xdr:to>
    <xdr:sp macro="" textlink="">
      <xdr:nvSpPr>
        <xdr:cNvPr id="5997" name="Rectangle 6">
          <a:extLst>
            <a:ext uri="{FF2B5EF4-FFF2-40B4-BE49-F238E27FC236}">
              <a16:creationId xmlns:a16="http://schemas.microsoft.com/office/drawing/2014/main" xmlns="" id="{00000000-0008-0000-0000-00006D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643</xdr:row>
      <xdr:rowOff>0</xdr:rowOff>
    </xdr:from>
    <xdr:to>
      <xdr:col>7</xdr:col>
      <xdr:colOff>342900</xdr:colOff>
      <xdr:row>646</xdr:row>
      <xdr:rowOff>76200</xdr:rowOff>
    </xdr:to>
    <xdr:sp macro="" textlink="">
      <xdr:nvSpPr>
        <xdr:cNvPr id="5998" name="Rectangle 6">
          <a:extLst>
            <a:ext uri="{FF2B5EF4-FFF2-40B4-BE49-F238E27FC236}">
              <a16:creationId xmlns:a16="http://schemas.microsoft.com/office/drawing/2014/main" xmlns="" id="{00000000-0008-0000-0000-00006E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643</xdr:row>
      <xdr:rowOff>0</xdr:rowOff>
    </xdr:from>
    <xdr:to>
      <xdr:col>7</xdr:col>
      <xdr:colOff>342900</xdr:colOff>
      <xdr:row>646</xdr:row>
      <xdr:rowOff>76200</xdr:rowOff>
    </xdr:to>
    <xdr:sp macro="" textlink="">
      <xdr:nvSpPr>
        <xdr:cNvPr id="5999" name="Rectangle 6">
          <a:extLst>
            <a:ext uri="{FF2B5EF4-FFF2-40B4-BE49-F238E27FC236}">
              <a16:creationId xmlns:a16="http://schemas.microsoft.com/office/drawing/2014/main" xmlns="" id="{00000000-0008-0000-0000-00006F170000}"/>
            </a:ext>
          </a:extLst>
        </xdr:cNvPr>
        <xdr:cNvSpPr>
          <a:spLocks noChangeArrowheads="1"/>
        </xdr:cNvSpPr>
      </xdr:nvSpPr>
      <xdr:spPr bwMode="auto">
        <a:xfrm>
          <a:off x="7871460" y="738911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706</xdr:row>
      <xdr:rowOff>0</xdr:rowOff>
    </xdr:from>
    <xdr:to>
      <xdr:col>7</xdr:col>
      <xdr:colOff>342900</xdr:colOff>
      <xdr:row>708</xdr:row>
      <xdr:rowOff>111760</xdr:rowOff>
    </xdr:to>
    <xdr:sp macro="" textlink="">
      <xdr:nvSpPr>
        <xdr:cNvPr id="6000" name="Rectangle 6">
          <a:extLst>
            <a:ext uri="{FF2B5EF4-FFF2-40B4-BE49-F238E27FC236}">
              <a16:creationId xmlns:a16="http://schemas.microsoft.com/office/drawing/2014/main" xmlns="" id="{00000000-0008-0000-0000-000070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706</xdr:row>
      <xdr:rowOff>0</xdr:rowOff>
    </xdr:from>
    <xdr:to>
      <xdr:col>7</xdr:col>
      <xdr:colOff>342900</xdr:colOff>
      <xdr:row>708</xdr:row>
      <xdr:rowOff>111760</xdr:rowOff>
    </xdr:to>
    <xdr:sp macro="" textlink="">
      <xdr:nvSpPr>
        <xdr:cNvPr id="6001" name="Rectangle 6">
          <a:extLst>
            <a:ext uri="{FF2B5EF4-FFF2-40B4-BE49-F238E27FC236}">
              <a16:creationId xmlns:a16="http://schemas.microsoft.com/office/drawing/2014/main" xmlns="" id="{00000000-0008-0000-0000-000071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706</xdr:row>
      <xdr:rowOff>0</xdr:rowOff>
    </xdr:from>
    <xdr:to>
      <xdr:col>7</xdr:col>
      <xdr:colOff>342900</xdr:colOff>
      <xdr:row>708</xdr:row>
      <xdr:rowOff>111760</xdr:rowOff>
    </xdr:to>
    <xdr:sp macro="" textlink="">
      <xdr:nvSpPr>
        <xdr:cNvPr id="6002" name="Rectangle 6">
          <a:extLst>
            <a:ext uri="{FF2B5EF4-FFF2-40B4-BE49-F238E27FC236}">
              <a16:creationId xmlns:a16="http://schemas.microsoft.com/office/drawing/2014/main" xmlns="" id="{00000000-0008-0000-0000-000072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706</xdr:row>
      <xdr:rowOff>0</xdr:rowOff>
    </xdr:from>
    <xdr:to>
      <xdr:col>7</xdr:col>
      <xdr:colOff>342900</xdr:colOff>
      <xdr:row>708</xdr:row>
      <xdr:rowOff>111760</xdr:rowOff>
    </xdr:to>
    <xdr:sp macro="" textlink="">
      <xdr:nvSpPr>
        <xdr:cNvPr id="6003" name="Rectangle 6">
          <a:extLst>
            <a:ext uri="{FF2B5EF4-FFF2-40B4-BE49-F238E27FC236}">
              <a16:creationId xmlns:a16="http://schemas.microsoft.com/office/drawing/2014/main" xmlns="" id="{00000000-0008-0000-0000-000073170000}"/>
            </a:ext>
          </a:extLst>
        </xdr:cNvPr>
        <xdr:cNvSpPr>
          <a:spLocks noChangeArrowheads="1"/>
        </xdr:cNvSpPr>
      </xdr:nvSpPr>
      <xdr:spPr bwMode="auto">
        <a:xfrm>
          <a:off x="7871460" y="786460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675</xdr:row>
      <xdr:rowOff>0</xdr:rowOff>
    </xdr:from>
    <xdr:ext cx="342900" cy="441325"/>
    <xdr:sp macro="" textlink="">
      <xdr:nvSpPr>
        <xdr:cNvPr id="58" name="Rectangle 6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675</xdr:row>
      <xdr:rowOff>0</xdr:rowOff>
    </xdr:from>
    <xdr:ext cx="342900" cy="441325"/>
    <xdr:sp macro="" textlink="">
      <xdr:nvSpPr>
        <xdr:cNvPr id="59" name="Rectangle 6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675</xdr:row>
      <xdr:rowOff>0</xdr:rowOff>
    </xdr:from>
    <xdr:ext cx="342900" cy="441325"/>
    <xdr:sp macro="" textlink="">
      <xdr:nvSpPr>
        <xdr:cNvPr id="60" name="Rectangle 6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675</xdr:row>
      <xdr:rowOff>0</xdr:rowOff>
    </xdr:from>
    <xdr:ext cx="342900" cy="441325"/>
    <xdr:sp macro="" textlink="">
      <xdr:nvSpPr>
        <xdr:cNvPr id="61" name="Rectangle 6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659688" y="78541563"/>
          <a:ext cx="342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G710"/>
  <sheetViews>
    <sheetView tabSelected="1" view="pageBreakPreview" zoomScale="120" zoomScaleNormal="100" zoomScaleSheetLayoutView="120" workbookViewId="0"/>
  </sheetViews>
  <sheetFormatPr baseColWidth="10" defaultColWidth="11.42578125" defaultRowHeight="13.5" x14ac:dyDescent="0.25"/>
  <cols>
    <col min="1" max="2" width="4.7109375" style="2" customWidth="1"/>
    <col min="3" max="3" width="2.42578125" style="1" customWidth="1"/>
    <col min="4" max="4" width="65.85546875" style="2" customWidth="1"/>
    <col min="5" max="6" width="13.7109375" style="3" customWidth="1"/>
    <col min="7" max="7" width="7.85546875" style="4" customWidth="1"/>
    <col min="8" max="16384" width="11.42578125" style="2"/>
  </cols>
  <sheetData>
    <row r="15" ht="14.25" customHeight="1" x14ac:dyDescent="0.25"/>
    <row r="18" spans="3:7" ht="14.1" x14ac:dyDescent="0.3">
      <c r="C18" s="59" t="s">
        <v>0</v>
      </c>
      <c r="D18" s="59"/>
      <c r="E18" s="59"/>
      <c r="F18" s="59"/>
      <c r="G18" s="59"/>
    </row>
    <row r="19" spans="3:7" ht="6" customHeight="1" x14ac:dyDescent="0.25"/>
    <row r="20" spans="3:7" ht="12" customHeight="1" x14ac:dyDescent="0.25">
      <c r="C20" s="57" t="s">
        <v>1</v>
      </c>
      <c r="D20" s="58"/>
      <c r="E20" s="14" t="s">
        <v>36</v>
      </c>
      <c r="F20" s="15" t="s">
        <v>2</v>
      </c>
      <c r="G20" s="16" t="s">
        <v>3</v>
      </c>
    </row>
    <row r="21" spans="3:7" ht="12" customHeight="1" x14ac:dyDescent="0.25">
      <c r="C21" s="17" t="s">
        <v>37</v>
      </c>
      <c r="D21" s="18"/>
      <c r="E21" s="19"/>
      <c r="F21" s="20"/>
      <c r="G21" s="21"/>
    </row>
    <row r="22" spans="3:7" ht="12" customHeight="1" x14ac:dyDescent="0.25">
      <c r="C22" s="17"/>
      <c r="D22" s="18" t="s">
        <v>4</v>
      </c>
      <c r="E22" s="22"/>
      <c r="F22" s="23">
        <v>97457887.840000004</v>
      </c>
      <c r="G22" s="24">
        <f>+F22/F48</f>
        <v>0.4039578947923757</v>
      </c>
    </row>
    <row r="23" spans="3:7" ht="12" customHeight="1" x14ac:dyDescent="0.25">
      <c r="C23" s="17"/>
      <c r="D23" s="18" t="s">
        <v>5</v>
      </c>
      <c r="E23" s="19"/>
      <c r="F23" s="6">
        <v>41851620.43</v>
      </c>
      <c r="G23" s="24">
        <f>+F23/F48</f>
        <v>0.17347279791562925</v>
      </c>
    </row>
    <row r="24" spans="3:7" ht="12" customHeight="1" x14ac:dyDescent="0.25">
      <c r="C24" s="17"/>
      <c r="D24" s="18" t="s">
        <v>38</v>
      </c>
      <c r="E24" s="19"/>
      <c r="F24" s="26"/>
      <c r="G24" s="24"/>
    </row>
    <row r="25" spans="3:7" ht="12" customHeight="1" x14ac:dyDescent="0.25">
      <c r="C25" s="17"/>
      <c r="D25" s="27" t="s">
        <v>34</v>
      </c>
      <c r="F25" s="6">
        <v>1301272.32</v>
      </c>
      <c r="G25" s="24">
        <f>+F25/F48</f>
        <v>5.3937063339786684E-3</v>
      </c>
    </row>
    <row r="26" spans="3:7" ht="12" hidden="1" customHeight="1" x14ac:dyDescent="0.25">
      <c r="C26" s="17"/>
      <c r="D26" s="27" t="s">
        <v>8</v>
      </c>
      <c r="E26" s="25">
        <v>0</v>
      </c>
      <c r="F26" s="28"/>
      <c r="G26" s="48"/>
    </row>
    <row r="27" spans="3:7" ht="12" hidden="1" customHeight="1" x14ac:dyDescent="0.25">
      <c r="C27" s="17"/>
      <c r="D27" s="27" t="s">
        <v>9</v>
      </c>
      <c r="E27" s="29">
        <v>0</v>
      </c>
      <c r="F27" s="25">
        <f>SUM(E25:E27)</f>
        <v>0</v>
      </c>
    </row>
    <row r="28" spans="3:7" ht="12" customHeight="1" x14ac:dyDescent="0.25">
      <c r="C28" s="17"/>
      <c r="D28" s="18" t="s">
        <v>39</v>
      </c>
      <c r="E28" s="13"/>
      <c r="F28" s="26"/>
      <c r="G28" s="24"/>
    </row>
    <row r="29" spans="3:7" ht="12" customHeight="1" x14ac:dyDescent="0.25">
      <c r="C29" s="17"/>
      <c r="D29" s="27" t="s">
        <v>33</v>
      </c>
      <c r="E29" s="13">
        <v>8339.86</v>
      </c>
      <c r="F29" s="26"/>
      <c r="G29" s="39"/>
    </row>
    <row r="30" spans="3:7" ht="12" customHeight="1" x14ac:dyDescent="0.25">
      <c r="C30" s="17"/>
      <c r="D30" s="27" t="s">
        <v>6</v>
      </c>
      <c r="E30" s="25">
        <v>4361551.0599999996</v>
      </c>
      <c r="F30" s="26"/>
      <c r="G30" s="39"/>
    </row>
    <row r="31" spans="3:7" ht="12" customHeight="1" x14ac:dyDescent="0.25">
      <c r="C31" s="17"/>
      <c r="D31" s="27" t="s">
        <v>7</v>
      </c>
      <c r="E31" s="25">
        <v>8582003.4600000009</v>
      </c>
      <c r="F31" s="26"/>
      <c r="G31" s="39"/>
    </row>
    <row r="32" spans="3:7" ht="12" customHeight="1" x14ac:dyDescent="0.25">
      <c r="C32" s="17"/>
      <c r="D32" s="27" t="s">
        <v>31</v>
      </c>
      <c r="E32" s="25">
        <v>6367219.3899999997</v>
      </c>
      <c r="F32" s="26"/>
      <c r="G32" s="39"/>
    </row>
    <row r="33" spans="3:7" ht="12" customHeight="1" x14ac:dyDescent="0.25">
      <c r="C33" s="17"/>
      <c r="D33" s="27" t="s">
        <v>32</v>
      </c>
      <c r="E33" s="25">
        <v>460931.48</v>
      </c>
      <c r="G33" s="5"/>
    </row>
    <row r="34" spans="3:7" ht="12" hidden="1" customHeight="1" x14ac:dyDescent="0.25">
      <c r="C34" s="17"/>
      <c r="D34" s="27" t="s">
        <v>45</v>
      </c>
      <c r="E34" s="29"/>
    </row>
    <row r="35" spans="3:7" ht="12" customHeight="1" x14ac:dyDescent="0.25">
      <c r="C35" s="17"/>
      <c r="D35" s="27" t="s">
        <v>40</v>
      </c>
      <c r="E35" s="29">
        <v>20959928</v>
      </c>
      <c r="F35" s="8">
        <f>SUM(E29:E35)</f>
        <v>40739973.25</v>
      </c>
      <c r="G35" s="30">
        <f>+F35/F48-0.0001</f>
        <v>0.16876507796050447</v>
      </c>
    </row>
    <row r="36" spans="3:7" ht="2.4500000000000002" customHeight="1" x14ac:dyDescent="0.25">
      <c r="C36" s="17"/>
      <c r="D36" s="18"/>
      <c r="E36" s="19"/>
      <c r="F36" s="25"/>
      <c r="G36" s="24"/>
    </row>
    <row r="37" spans="3:7" ht="12" customHeight="1" x14ac:dyDescent="0.25">
      <c r="C37" s="17"/>
      <c r="D37" s="31" t="s">
        <v>41</v>
      </c>
      <c r="E37" s="19"/>
      <c r="F37" s="32">
        <f>SUM(F22:F35)</f>
        <v>181350753.84</v>
      </c>
      <c r="G37" s="33">
        <f>+F37/F48</f>
        <v>0.75168947700248812</v>
      </c>
    </row>
    <row r="38" spans="3:7" ht="6" customHeight="1" x14ac:dyDescent="0.25">
      <c r="C38" s="17"/>
      <c r="D38" s="31"/>
      <c r="E38" s="19"/>
      <c r="F38" s="34"/>
      <c r="G38" s="35"/>
    </row>
    <row r="39" spans="3:7" ht="12" customHeight="1" x14ac:dyDescent="0.25">
      <c r="C39" s="17" t="s">
        <v>35</v>
      </c>
      <c r="D39" s="36"/>
      <c r="E39" s="25"/>
      <c r="F39" s="19"/>
      <c r="G39" s="24"/>
    </row>
    <row r="40" spans="3:7" ht="12" customHeight="1" x14ac:dyDescent="0.25">
      <c r="C40" s="17"/>
      <c r="D40" s="37" t="s">
        <v>42</v>
      </c>
      <c r="E40" s="38"/>
      <c r="F40" s="13">
        <v>0</v>
      </c>
      <c r="G40" s="39">
        <f>+F40/F48</f>
        <v>0</v>
      </c>
    </row>
    <row r="41" spans="3:7" ht="6" customHeight="1" x14ac:dyDescent="0.25">
      <c r="C41" s="17"/>
      <c r="D41" s="31"/>
      <c r="E41" s="19"/>
      <c r="F41" s="34"/>
      <c r="G41" s="35"/>
    </row>
    <row r="42" spans="3:7" ht="12" customHeight="1" x14ac:dyDescent="0.25">
      <c r="C42" s="17" t="s">
        <v>10</v>
      </c>
      <c r="D42" s="18"/>
      <c r="E42" s="19"/>
      <c r="F42" s="25"/>
      <c r="G42" s="24"/>
    </row>
    <row r="43" spans="3:7" ht="12" customHeight="1" x14ac:dyDescent="0.25">
      <c r="C43" s="17"/>
      <c r="D43" s="18" t="s">
        <v>11</v>
      </c>
      <c r="E43" s="13">
        <v>5302540.74</v>
      </c>
      <c r="F43" s="25"/>
      <c r="G43" s="24"/>
    </row>
    <row r="44" spans="3:7" ht="12" customHeight="1" x14ac:dyDescent="0.25">
      <c r="C44" s="17"/>
      <c r="D44" s="18" t="s">
        <v>12</v>
      </c>
      <c r="E44" s="29">
        <v>54604245.119999997</v>
      </c>
      <c r="F44" s="29">
        <f>SUM(E43:E44)</f>
        <v>59906785.859999999</v>
      </c>
      <c r="G44" s="40">
        <f>+F44/F48</f>
        <v>0.24831052299751194</v>
      </c>
    </row>
    <row r="45" spans="3:7" ht="2.4500000000000002" customHeight="1" x14ac:dyDescent="0.25">
      <c r="C45" s="17"/>
      <c r="D45" s="36"/>
      <c r="E45" s="25"/>
      <c r="F45" s="19"/>
      <c r="G45" s="24"/>
    </row>
    <row r="46" spans="3:7" ht="12" customHeight="1" x14ac:dyDescent="0.25">
      <c r="C46" s="17"/>
      <c r="D46" s="31" t="s">
        <v>41</v>
      </c>
      <c r="E46" s="19"/>
      <c r="F46" s="32">
        <f>SUM(F41:F44)</f>
        <v>59906785.859999999</v>
      </c>
      <c r="G46" s="33">
        <f>+G40+G44</f>
        <v>0.24831052299751194</v>
      </c>
    </row>
    <row r="47" spans="3:7" ht="2.4500000000000002" customHeight="1" x14ac:dyDescent="0.25">
      <c r="C47" s="17"/>
      <c r="D47" s="36"/>
      <c r="E47" s="25"/>
      <c r="F47" s="19"/>
      <c r="G47" s="24"/>
    </row>
    <row r="48" spans="3:7" ht="12" customHeight="1" thickBot="1" x14ac:dyDescent="0.3">
      <c r="C48" s="17"/>
      <c r="D48" s="41" t="s">
        <v>13</v>
      </c>
      <c r="E48" s="25"/>
      <c r="F48" s="56">
        <f>+F37+F46</f>
        <v>241257539.69999999</v>
      </c>
      <c r="G48" s="43">
        <f>+G37+G46</f>
        <v>1</v>
      </c>
    </row>
    <row r="49" spans="3:7" ht="6" customHeight="1" thickTop="1" x14ac:dyDescent="0.25">
      <c r="C49" s="44"/>
      <c r="D49" s="45"/>
      <c r="E49" s="46"/>
      <c r="F49" s="46"/>
      <c r="G49" s="40"/>
    </row>
    <row r="50" spans="3:7" x14ac:dyDescent="0.25">
      <c r="C50" s="9"/>
      <c r="D50" s="10"/>
      <c r="E50" s="11"/>
      <c r="F50" s="11"/>
      <c r="G50" s="12"/>
    </row>
    <row r="51" spans="3:7" ht="16.5" x14ac:dyDescent="0.3">
      <c r="C51" s="59" t="s">
        <v>14</v>
      </c>
      <c r="D51" s="59"/>
      <c r="E51" s="59"/>
      <c r="F51" s="59"/>
      <c r="G51" s="59"/>
    </row>
    <row r="52" spans="3:7" ht="6" customHeight="1" x14ac:dyDescent="0.25"/>
    <row r="53" spans="3:7" ht="12" customHeight="1" x14ac:dyDescent="0.25">
      <c r="C53" s="57" t="s">
        <v>1</v>
      </c>
      <c r="D53" s="58"/>
      <c r="E53" s="14" t="s">
        <v>36</v>
      </c>
      <c r="F53" s="15" t="s">
        <v>2</v>
      </c>
      <c r="G53" s="16" t="s">
        <v>3</v>
      </c>
    </row>
    <row r="54" spans="3:7" ht="12" customHeight="1" x14ac:dyDescent="0.25">
      <c r="C54" s="17" t="s">
        <v>37</v>
      </c>
      <c r="D54" s="18"/>
      <c r="E54" s="19"/>
      <c r="F54" s="20"/>
      <c r="G54" s="21"/>
    </row>
    <row r="55" spans="3:7" ht="12" customHeight="1" x14ac:dyDescent="0.25">
      <c r="C55" s="17"/>
      <c r="D55" s="18" t="s">
        <v>4</v>
      </c>
      <c r="E55" s="22"/>
      <c r="F55" s="23">
        <v>9083827.5899999999</v>
      </c>
      <c r="G55" s="24">
        <f>+F55/F81</f>
        <v>0.33943698261884797</v>
      </c>
    </row>
    <row r="56" spans="3:7" ht="12" customHeight="1" x14ac:dyDescent="0.25">
      <c r="C56" s="17"/>
      <c r="D56" s="18" t="s">
        <v>5</v>
      </c>
      <c r="E56" s="19"/>
      <c r="F56" s="6">
        <v>4118225.71</v>
      </c>
      <c r="G56" s="24">
        <f>+F56/F81</f>
        <v>0.1538864641469668</v>
      </c>
    </row>
    <row r="57" spans="3:7" ht="12" customHeight="1" x14ac:dyDescent="0.25">
      <c r="C57" s="17"/>
      <c r="D57" s="18" t="s">
        <v>38</v>
      </c>
      <c r="E57" s="19"/>
      <c r="F57" s="26"/>
      <c r="G57" s="24"/>
    </row>
    <row r="58" spans="3:7" ht="12" customHeight="1" x14ac:dyDescent="0.25">
      <c r="C58" s="17"/>
      <c r="D58" s="27" t="s">
        <v>34</v>
      </c>
      <c r="E58" s="54">
        <v>27100.39</v>
      </c>
      <c r="F58" s="6"/>
    </row>
    <row r="59" spans="3:7" ht="12" customHeight="1" x14ac:dyDescent="0.25">
      <c r="C59" s="17"/>
      <c r="D59" s="27" t="s">
        <v>8</v>
      </c>
      <c r="E59" s="25">
        <v>218449.39</v>
      </c>
      <c r="G59" s="5"/>
    </row>
    <row r="60" spans="3:7" ht="12" customHeight="1" x14ac:dyDescent="0.25">
      <c r="C60" s="17"/>
      <c r="D60" s="27" t="s">
        <v>9</v>
      </c>
      <c r="E60" s="29">
        <v>127.4</v>
      </c>
      <c r="F60" s="25">
        <f>SUM(E58:E60)</f>
        <v>245677.18000000002</v>
      </c>
      <c r="G60" s="24">
        <f>+F60/F81</f>
        <v>9.1802623785275511E-3</v>
      </c>
    </row>
    <row r="61" spans="3:7" ht="12" customHeight="1" x14ac:dyDescent="0.25">
      <c r="C61" s="17"/>
      <c r="D61" s="18" t="s">
        <v>39</v>
      </c>
      <c r="E61" s="13"/>
      <c r="F61" s="26"/>
      <c r="G61" s="24"/>
    </row>
    <row r="62" spans="3:7" ht="12" customHeight="1" x14ac:dyDescent="0.25">
      <c r="C62" s="17"/>
      <c r="D62" s="27" t="s">
        <v>33</v>
      </c>
      <c r="E62" s="13">
        <v>232033.55</v>
      </c>
      <c r="F62" s="26"/>
      <c r="G62" s="24"/>
    </row>
    <row r="63" spans="3:7" ht="12" customHeight="1" x14ac:dyDescent="0.25">
      <c r="C63" s="17"/>
      <c r="D63" s="27" t="s">
        <v>6</v>
      </c>
      <c r="E63" s="25">
        <v>585281.52</v>
      </c>
      <c r="F63" s="26"/>
      <c r="G63" s="24"/>
    </row>
    <row r="64" spans="3:7" ht="12" customHeight="1" x14ac:dyDescent="0.25">
      <c r="C64" s="17"/>
      <c r="D64" s="27" t="s">
        <v>7</v>
      </c>
      <c r="E64" s="25">
        <v>643228.73</v>
      </c>
      <c r="F64" s="26"/>
      <c r="G64" s="24"/>
    </row>
    <row r="65" spans="3:7" ht="12" customHeight="1" x14ac:dyDescent="0.25">
      <c r="C65" s="17"/>
      <c r="D65" s="27" t="s">
        <v>31</v>
      </c>
      <c r="E65" s="25">
        <v>1409577.19</v>
      </c>
      <c r="F65" s="26"/>
      <c r="G65" s="24"/>
    </row>
    <row r="66" spans="3:7" ht="12" customHeight="1" x14ac:dyDescent="0.25">
      <c r="C66" s="17"/>
      <c r="D66" s="27" t="s">
        <v>32</v>
      </c>
      <c r="E66" s="25">
        <v>104378.21</v>
      </c>
      <c r="F66" s="26"/>
      <c r="G66" s="24"/>
    </row>
    <row r="67" spans="3:7" ht="12" hidden="1" customHeight="1" x14ac:dyDescent="0.25">
      <c r="C67" s="17"/>
      <c r="D67" s="27" t="s">
        <v>45</v>
      </c>
      <c r="E67" s="25"/>
      <c r="F67" s="26"/>
      <c r="G67" s="24"/>
    </row>
    <row r="68" spans="3:7" ht="12" customHeight="1" x14ac:dyDescent="0.25">
      <c r="C68" s="17"/>
      <c r="D68" s="27" t="s">
        <v>40</v>
      </c>
      <c r="E68" s="29">
        <v>2261352</v>
      </c>
      <c r="F68" s="8">
        <f>SUM(E62:E68)</f>
        <v>5235851.2</v>
      </c>
      <c r="G68" s="30">
        <f>+F68/F81+0.0001</f>
        <v>0.19574897232591293</v>
      </c>
    </row>
    <row r="69" spans="3:7" ht="2.4500000000000002" customHeight="1" x14ac:dyDescent="0.25">
      <c r="C69" s="17"/>
      <c r="D69" s="18"/>
      <c r="E69" s="19"/>
      <c r="F69" s="25"/>
      <c r="G69" s="24"/>
    </row>
    <row r="70" spans="3:7" ht="12" customHeight="1" x14ac:dyDescent="0.25">
      <c r="C70" s="17"/>
      <c r="D70" s="31" t="s">
        <v>41</v>
      </c>
      <c r="E70" s="19"/>
      <c r="F70" s="32">
        <f>SUM(F55:F68)</f>
        <v>18683581.68</v>
      </c>
      <c r="G70" s="33">
        <f>+F70/F81</f>
        <v>0.69815268147025533</v>
      </c>
    </row>
    <row r="71" spans="3:7" ht="6" customHeight="1" x14ac:dyDescent="0.25">
      <c r="C71" s="17"/>
      <c r="D71" s="31"/>
      <c r="E71" s="19"/>
      <c r="F71" s="34"/>
      <c r="G71" s="35"/>
    </row>
    <row r="72" spans="3:7" ht="12" hidden="1" customHeight="1" x14ac:dyDescent="0.25">
      <c r="C72" s="17" t="s">
        <v>35</v>
      </c>
      <c r="D72" s="36"/>
      <c r="E72" s="25"/>
      <c r="F72" s="19"/>
      <c r="G72" s="24"/>
    </row>
    <row r="73" spans="3:7" ht="12" hidden="1" customHeight="1" x14ac:dyDescent="0.25">
      <c r="C73" s="17"/>
      <c r="D73" s="37" t="s">
        <v>42</v>
      </c>
      <c r="E73" s="38"/>
      <c r="F73" s="13">
        <v>0</v>
      </c>
      <c r="G73" s="39">
        <f>+F73/F81</f>
        <v>0</v>
      </c>
    </row>
    <row r="74" spans="3:7" ht="6" customHeight="1" x14ac:dyDescent="0.25">
      <c r="C74" s="17"/>
      <c r="D74" s="31"/>
      <c r="E74" s="19"/>
      <c r="F74" s="34"/>
      <c r="G74" s="35"/>
    </row>
    <row r="75" spans="3:7" ht="12" customHeight="1" x14ac:dyDescent="0.25">
      <c r="C75" s="17" t="s">
        <v>10</v>
      </c>
      <c r="D75" s="18"/>
      <c r="E75" s="19"/>
      <c r="F75" s="25"/>
      <c r="G75" s="24"/>
    </row>
    <row r="76" spans="3:7" ht="12" customHeight="1" x14ac:dyDescent="0.25">
      <c r="C76" s="17"/>
      <c r="D76" s="18" t="s">
        <v>11</v>
      </c>
      <c r="E76" s="13">
        <v>2826087.24</v>
      </c>
      <c r="F76" s="25"/>
      <c r="G76" s="24"/>
    </row>
    <row r="77" spans="3:7" ht="12" customHeight="1" x14ac:dyDescent="0.25">
      <c r="C77" s="17"/>
      <c r="D77" s="18" t="s">
        <v>12</v>
      </c>
      <c r="E77" s="29">
        <v>5251786.24</v>
      </c>
      <c r="F77" s="29">
        <f>SUM(E76:E77)</f>
        <v>8077873.4800000004</v>
      </c>
      <c r="G77" s="40">
        <f>+F77/F81</f>
        <v>0.30184731852974472</v>
      </c>
    </row>
    <row r="78" spans="3:7" ht="2.4500000000000002" customHeight="1" x14ac:dyDescent="0.25">
      <c r="C78" s="17"/>
      <c r="D78" s="36"/>
      <c r="E78" s="25"/>
      <c r="F78" s="19"/>
      <c r="G78" s="24"/>
    </row>
    <row r="79" spans="3:7" ht="12" customHeight="1" x14ac:dyDescent="0.25">
      <c r="C79" s="17"/>
      <c r="D79" s="31" t="s">
        <v>41</v>
      </c>
      <c r="E79" s="19"/>
      <c r="F79" s="32">
        <f>+F73+F77</f>
        <v>8077873.4800000004</v>
      </c>
      <c r="G79" s="33">
        <f>+G73+G77</f>
        <v>0.30184731852974472</v>
      </c>
    </row>
    <row r="80" spans="3:7" ht="2.4500000000000002" customHeight="1" x14ac:dyDescent="0.25">
      <c r="C80" s="17"/>
      <c r="D80" s="36"/>
      <c r="E80" s="25"/>
      <c r="F80" s="19"/>
      <c r="G80" s="24"/>
    </row>
    <row r="81" spans="3:7" ht="12" customHeight="1" thickBot="1" x14ac:dyDescent="0.3">
      <c r="C81" s="17"/>
      <c r="D81" s="41" t="s">
        <v>13</v>
      </c>
      <c r="E81" s="25"/>
      <c r="F81" s="56">
        <f>+F70+F79</f>
        <v>26761455.16</v>
      </c>
      <c r="G81" s="43">
        <f>+G70+G79</f>
        <v>1</v>
      </c>
    </row>
    <row r="82" spans="3:7" ht="6" customHeight="1" thickTop="1" x14ac:dyDescent="0.25">
      <c r="C82" s="44"/>
      <c r="D82" s="45"/>
      <c r="E82" s="46"/>
      <c r="F82" s="46"/>
      <c r="G82" s="40"/>
    </row>
    <row r="83" spans="3:7" ht="16.5" x14ac:dyDescent="0.3">
      <c r="C83" s="59" t="s">
        <v>15</v>
      </c>
      <c r="D83" s="59"/>
      <c r="E83" s="59"/>
      <c r="F83" s="59"/>
      <c r="G83" s="59"/>
    </row>
    <row r="84" spans="3:7" ht="6" customHeight="1" x14ac:dyDescent="0.25"/>
    <row r="85" spans="3:7" ht="12" customHeight="1" x14ac:dyDescent="0.25">
      <c r="C85" s="57" t="s">
        <v>1</v>
      </c>
      <c r="D85" s="58"/>
      <c r="E85" s="14" t="s">
        <v>36</v>
      </c>
      <c r="F85" s="15" t="s">
        <v>2</v>
      </c>
      <c r="G85" s="16" t="s">
        <v>3</v>
      </c>
    </row>
    <row r="86" spans="3:7" ht="12" customHeight="1" x14ac:dyDescent="0.25">
      <c r="C86" s="17" t="s">
        <v>37</v>
      </c>
      <c r="D86" s="18"/>
      <c r="E86" s="19"/>
      <c r="F86" s="20"/>
      <c r="G86" s="21"/>
    </row>
    <row r="87" spans="3:7" ht="12" customHeight="1" x14ac:dyDescent="0.25">
      <c r="C87" s="17"/>
      <c r="D87" s="18" t="s">
        <v>4</v>
      </c>
      <c r="E87" s="49"/>
      <c r="F87" s="23">
        <v>5850743.7000000002</v>
      </c>
      <c r="G87" s="24">
        <f>+F87/F113</f>
        <v>0.45939730512205768</v>
      </c>
    </row>
    <row r="88" spans="3:7" ht="12" customHeight="1" x14ac:dyDescent="0.25">
      <c r="C88" s="17"/>
      <c r="D88" s="18" t="s">
        <v>5</v>
      </c>
      <c r="E88" s="19"/>
      <c r="F88" s="6">
        <v>2502809.21</v>
      </c>
      <c r="G88" s="24">
        <f>+F88/F113</f>
        <v>0.19651925725419592</v>
      </c>
    </row>
    <row r="89" spans="3:7" ht="12" customHeight="1" x14ac:dyDescent="0.25">
      <c r="C89" s="17"/>
      <c r="D89" s="18" t="s">
        <v>38</v>
      </c>
      <c r="E89" s="19"/>
      <c r="F89" s="26"/>
      <c r="G89" s="24"/>
    </row>
    <row r="90" spans="3:7" ht="12" customHeight="1" x14ac:dyDescent="0.25">
      <c r="C90" s="17"/>
      <c r="D90" s="27" t="s">
        <v>34</v>
      </c>
      <c r="E90" s="55">
        <v>9015.4</v>
      </c>
      <c r="F90" s="6"/>
      <c r="G90" s="5"/>
    </row>
    <row r="91" spans="3:7" ht="12" hidden="1" customHeight="1" x14ac:dyDescent="0.25">
      <c r="C91" s="17"/>
      <c r="D91" s="27" t="s">
        <v>8</v>
      </c>
      <c r="E91" s="25">
        <v>0</v>
      </c>
      <c r="F91" s="28"/>
      <c r="G91" s="48"/>
    </row>
    <row r="92" spans="3:7" ht="12" customHeight="1" x14ac:dyDescent="0.25">
      <c r="C92" s="17"/>
      <c r="D92" s="27" t="s">
        <v>9</v>
      </c>
      <c r="E92" s="29">
        <v>78137.179999999993</v>
      </c>
      <c r="F92" s="25">
        <f>SUM(E90:E92)</f>
        <v>87152.579999999987</v>
      </c>
      <c r="G92" s="24">
        <f>+F92/F113</f>
        <v>6.8431745500037089E-3</v>
      </c>
    </row>
    <row r="93" spans="3:7" ht="12" customHeight="1" x14ac:dyDescent="0.25">
      <c r="C93" s="17"/>
      <c r="D93" s="18" t="s">
        <v>39</v>
      </c>
      <c r="E93" s="13"/>
      <c r="F93" s="26"/>
      <c r="G93" s="24"/>
    </row>
    <row r="94" spans="3:7" ht="12" customHeight="1" x14ac:dyDescent="0.25">
      <c r="C94" s="17"/>
      <c r="D94" s="27" t="s">
        <v>33</v>
      </c>
      <c r="E94" s="13">
        <v>342346.9</v>
      </c>
      <c r="F94" s="26"/>
      <c r="G94" s="24"/>
    </row>
    <row r="95" spans="3:7" ht="12" customHeight="1" x14ac:dyDescent="0.25">
      <c r="C95" s="17"/>
      <c r="D95" s="27" t="s">
        <v>6</v>
      </c>
      <c r="E95" s="25">
        <v>175718.45</v>
      </c>
      <c r="F95" s="26"/>
      <c r="G95" s="24"/>
    </row>
    <row r="96" spans="3:7" ht="12" customHeight="1" x14ac:dyDescent="0.25">
      <c r="C96" s="17"/>
      <c r="D96" s="27" t="s">
        <v>7</v>
      </c>
      <c r="E96" s="25">
        <v>187176.11</v>
      </c>
      <c r="F96" s="26"/>
      <c r="G96" s="24"/>
    </row>
    <row r="97" spans="3:7" ht="12" customHeight="1" x14ac:dyDescent="0.25">
      <c r="C97" s="17"/>
      <c r="D97" s="27" t="s">
        <v>31</v>
      </c>
      <c r="E97" s="25">
        <v>670249.05000000005</v>
      </c>
      <c r="F97" s="26"/>
      <c r="G97" s="24"/>
    </row>
    <row r="98" spans="3:7" ht="12" customHeight="1" x14ac:dyDescent="0.25">
      <c r="C98" s="17"/>
      <c r="D98" s="27" t="s">
        <v>32</v>
      </c>
      <c r="E98" s="25">
        <v>72682.13</v>
      </c>
      <c r="F98" s="7"/>
      <c r="G98" s="50"/>
    </row>
    <row r="99" spans="3:7" ht="12" hidden="1" customHeight="1" x14ac:dyDescent="0.25">
      <c r="C99" s="17"/>
      <c r="D99" s="27" t="s">
        <v>45</v>
      </c>
      <c r="E99" s="25"/>
      <c r="F99" s="6"/>
      <c r="G99" s="24"/>
    </row>
    <row r="100" spans="3:7" ht="12" customHeight="1" x14ac:dyDescent="0.25">
      <c r="C100" s="17"/>
      <c r="D100" s="27" t="s">
        <v>40</v>
      </c>
      <c r="E100" s="29">
        <v>854184</v>
      </c>
      <c r="F100" s="8">
        <f>SUM(E94:E100)</f>
        <v>2302356.64</v>
      </c>
      <c r="G100" s="30">
        <f>+F100/F113</f>
        <v>0.18077982733133149</v>
      </c>
    </row>
    <row r="101" spans="3:7" ht="2.4500000000000002" customHeight="1" x14ac:dyDescent="0.25">
      <c r="C101" s="17"/>
      <c r="D101" s="18"/>
      <c r="E101" s="19"/>
      <c r="F101" s="25"/>
      <c r="G101" s="24"/>
    </row>
    <row r="102" spans="3:7" ht="12" customHeight="1" x14ac:dyDescent="0.25">
      <c r="C102" s="17"/>
      <c r="D102" s="31" t="s">
        <v>41</v>
      </c>
      <c r="E102" s="19"/>
      <c r="F102" s="32">
        <f>SUM(F87:F100)</f>
        <v>10743062.130000001</v>
      </c>
      <c r="G102" s="33">
        <f>+F102/F113</f>
        <v>0.8435395642575888</v>
      </c>
    </row>
    <row r="103" spans="3:7" ht="6" customHeight="1" x14ac:dyDescent="0.25">
      <c r="C103" s="17"/>
      <c r="D103" s="31"/>
      <c r="E103" s="19"/>
      <c r="F103" s="34"/>
      <c r="G103" s="35"/>
    </row>
    <row r="104" spans="3:7" ht="12" hidden="1" customHeight="1" x14ac:dyDescent="0.25">
      <c r="C104" s="17" t="s">
        <v>35</v>
      </c>
      <c r="D104" s="36"/>
      <c r="E104" s="25"/>
      <c r="F104" s="19"/>
      <c r="G104" s="24"/>
    </row>
    <row r="105" spans="3:7" ht="12" hidden="1" customHeight="1" x14ac:dyDescent="0.25">
      <c r="C105" s="17"/>
      <c r="D105" s="51" t="s">
        <v>42</v>
      </c>
      <c r="E105" s="38"/>
      <c r="F105" s="13">
        <v>0</v>
      </c>
      <c r="G105" s="39">
        <f>+F105/F113</f>
        <v>0</v>
      </c>
    </row>
    <row r="106" spans="3:7" ht="6" customHeight="1" x14ac:dyDescent="0.25">
      <c r="C106" s="17"/>
      <c r="D106" s="31"/>
      <c r="E106" s="19"/>
      <c r="F106" s="34"/>
      <c r="G106" s="35"/>
    </row>
    <row r="107" spans="3:7" ht="12" customHeight="1" x14ac:dyDescent="0.25">
      <c r="C107" s="17" t="s">
        <v>10</v>
      </c>
      <c r="D107" s="18"/>
      <c r="E107" s="19"/>
      <c r="F107" s="25"/>
      <c r="G107" s="24"/>
    </row>
    <row r="108" spans="3:7" ht="12" customHeight="1" x14ac:dyDescent="0.25">
      <c r="C108" s="17"/>
      <c r="D108" s="18" t="s">
        <v>11</v>
      </c>
      <c r="E108" s="13">
        <v>386021.11</v>
      </c>
      <c r="F108" s="25"/>
      <c r="G108" s="24"/>
    </row>
    <row r="109" spans="3:7" ht="12" customHeight="1" x14ac:dyDescent="0.25">
      <c r="C109" s="17"/>
      <c r="D109" s="18" t="s">
        <v>12</v>
      </c>
      <c r="E109" s="29">
        <v>1606611.19</v>
      </c>
      <c r="F109" s="29">
        <f>SUM(E108:E109)</f>
        <v>1992632.2999999998</v>
      </c>
      <c r="G109" s="40">
        <f>+F109/F113</f>
        <v>0.15646043574241125</v>
      </c>
    </row>
    <row r="110" spans="3:7" ht="2.4500000000000002" customHeight="1" x14ac:dyDescent="0.25">
      <c r="C110" s="17"/>
      <c r="D110" s="36"/>
      <c r="E110" s="25"/>
      <c r="F110" s="19"/>
      <c r="G110" s="24"/>
    </row>
    <row r="111" spans="3:7" ht="12" customHeight="1" x14ac:dyDescent="0.25">
      <c r="C111" s="17"/>
      <c r="D111" s="31" t="s">
        <v>41</v>
      </c>
      <c r="E111" s="19"/>
      <c r="F111" s="32">
        <f>+F105+F109</f>
        <v>1992632.2999999998</v>
      </c>
      <c r="G111" s="33">
        <f>+G105+G109</f>
        <v>0.15646043574241125</v>
      </c>
    </row>
    <row r="112" spans="3:7" ht="2.4500000000000002" customHeight="1" x14ac:dyDescent="0.25">
      <c r="C112" s="17"/>
      <c r="D112" s="36"/>
      <c r="E112" s="25"/>
      <c r="F112" s="19"/>
      <c r="G112" s="24"/>
    </row>
    <row r="113" spans="3:7" ht="12" customHeight="1" thickBot="1" x14ac:dyDescent="0.3">
      <c r="C113" s="17"/>
      <c r="D113" s="41" t="s">
        <v>13</v>
      </c>
      <c r="E113" s="25"/>
      <c r="F113" s="56">
        <f>+F102+F111</f>
        <v>12735694.43</v>
      </c>
      <c r="G113" s="43">
        <f>+G102+G111</f>
        <v>1</v>
      </c>
    </row>
    <row r="114" spans="3:7" ht="6" customHeight="1" thickTop="1" x14ac:dyDescent="0.25">
      <c r="C114" s="44"/>
      <c r="D114" s="45"/>
      <c r="E114" s="46"/>
      <c r="F114" s="46"/>
      <c r="G114" s="40"/>
    </row>
    <row r="115" spans="3:7" x14ac:dyDescent="0.25">
      <c r="C115" s="9"/>
      <c r="D115" s="10"/>
      <c r="E115" s="11"/>
      <c r="F115" s="11"/>
      <c r="G115" s="12"/>
    </row>
    <row r="116" spans="3:7" ht="16.5" x14ac:dyDescent="0.3">
      <c r="C116" s="59" t="s">
        <v>16</v>
      </c>
      <c r="D116" s="59"/>
      <c r="E116" s="59"/>
      <c r="F116" s="59"/>
      <c r="G116" s="59"/>
    </row>
    <row r="117" spans="3:7" ht="6" customHeight="1" x14ac:dyDescent="0.25"/>
    <row r="118" spans="3:7" ht="12" customHeight="1" x14ac:dyDescent="0.25">
      <c r="C118" s="57" t="s">
        <v>1</v>
      </c>
      <c r="D118" s="58"/>
      <c r="E118" s="14" t="s">
        <v>36</v>
      </c>
      <c r="F118" s="15" t="s">
        <v>2</v>
      </c>
      <c r="G118" s="16" t="s">
        <v>3</v>
      </c>
    </row>
    <row r="119" spans="3:7" ht="12" customHeight="1" x14ac:dyDescent="0.25">
      <c r="C119" s="17" t="s">
        <v>37</v>
      </c>
      <c r="D119" s="18"/>
      <c r="E119" s="19"/>
      <c r="F119" s="20"/>
      <c r="G119" s="21"/>
    </row>
    <row r="120" spans="3:7" ht="12" customHeight="1" x14ac:dyDescent="0.25">
      <c r="C120" s="17"/>
      <c r="D120" s="18" t="s">
        <v>4</v>
      </c>
      <c r="E120" s="49"/>
      <c r="F120" s="23">
        <v>6203108.29</v>
      </c>
      <c r="G120" s="24">
        <f>+F120/F146</f>
        <v>0.45571592998875593</v>
      </c>
    </row>
    <row r="121" spans="3:7" ht="12" customHeight="1" x14ac:dyDescent="0.25">
      <c r="C121" s="17"/>
      <c r="D121" s="18" t="s">
        <v>5</v>
      </c>
      <c r="E121" s="19"/>
      <c r="F121" s="6">
        <v>2652878.77</v>
      </c>
      <c r="G121" s="24">
        <f>+F121/F146</f>
        <v>0.19489569733401785</v>
      </c>
    </row>
    <row r="122" spans="3:7" ht="12" customHeight="1" x14ac:dyDescent="0.25">
      <c r="C122" s="17"/>
      <c r="D122" s="18" t="s">
        <v>38</v>
      </c>
      <c r="E122" s="19"/>
      <c r="F122" s="26"/>
      <c r="G122" s="24"/>
    </row>
    <row r="123" spans="3:7" ht="12" customHeight="1" x14ac:dyDescent="0.25">
      <c r="C123" s="17"/>
      <c r="D123" s="27" t="s">
        <v>34</v>
      </c>
      <c r="E123" s="55">
        <v>9377.33</v>
      </c>
      <c r="F123" s="6"/>
      <c r="G123" s="5"/>
    </row>
    <row r="124" spans="3:7" ht="12" hidden="1" customHeight="1" x14ac:dyDescent="0.25">
      <c r="C124" s="17"/>
      <c r="D124" s="27" t="s">
        <v>8</v>
      </c>
      <c r="E124" s="25">
        <v>0</v>
      </c>
      <c r="F124" s="28"/>
      <c r="G124" s="48"/>
    </row>
    <row r="125" spans="3:7" ht="12" customHeight="1" x14ac:dyDescent="0.25">
      <c r="C125" s="17"/>
      <c r="D125" s="27" t="s">
        <v>9</v>
      </c>
      <c r="E125" s="29">
        <v>102381.77</v>
      </c>
      <c r="F125" s="25">
        <f>SUM(E123:E125)</f>
        <v>111759.1</v>
      </c>
      <c r="G125" s="24">
        <f>+F125/F146</f>
        <v>8.2104647880016906E-3</v>
      </c>
    </row>
    <row r="126" spans="3:7" ht="12" customHeight="1" x14ac:dyDescent="0.25">
      <c r="C126" s="17"/>
      <c r="D126" s="18" t="s">
        <v>39</v>
      </c>
      <c r="E126" s="13"/>
      <c r="F126" s="26"/>
      <c r="G126" s="24"/>
    </row>
    <row r="127" spans="3:7" ht="12" customHeight="1" x14ac:dyDescent="0.25">
      <c r="C127" s="17"/>
      <c r="D127" s="27" t="s">
        <v>33</v>
      </c>
      <c r="E127" s="13">
        <v>325142.06</v>
      </c>
      <c r="F127" s="26"/>
      <c r="G127" s="24"/>
    </row>
    <row r="128" spans="3:7" ht="12" customHeight="1" x14ac:dyDescent="0.25">
      <c r="C128" s="17"/>
      <c r="D128" s="27" t="s">
        <v>6</v>
      </c>
      <c r="E128" s="25">
        <v>239975.14</v>
      </c>
      <c r="F128" s="26"/>
      <c r="G128" s="24"/>
    </row>
    <row r="129" spans="3:7" ht="12" customHeight="1" x14ac:dyDescent="0.25">
      <c r="C129" s="17"/>
      <c r="D129" s="27" t="s">
        <v>7</v>
      </c>
      <c r="E129" s="25">
        <v>256153.41</v>
      </c>
      <c r="F129" s="26"/>
      <c r="G129" s="24"/>
    </row>
    <row r="130" spans="3:7" ht="12" customHeight="1" x14ac:dyDescent="0.25">
      <c r="C130" s="17"/>
      <c r="D130" s="27" t="s">
        <v>31</v>
      </c>
      <c r="E130" s="25">
        <v>728412.93</v>
      </c>
      <c r="F130" s="26"/>
      <c r="G130" s="24"/>
    </row>
    <row r="131" spans="3:7" ht="12" customHeight="1" x14ac:dyDescent="0.25">
      <c r="C131" s="17"/>
      <c r="D131" s="27" t="s">
        <v>32</v>
      </c>
      <c r="E131" s="25">
        <v>78181.899999999994</v>
      </c>
      <c r="F131" s="7"/>
      <c r="G131" s="50"/>
    </row>
    <row r="132" spans="3:7" ht="12" hidden="1" customHeight="1" x14ac:dyDescent="0.25">
      <c r="C132" s="17"/>
      <c r="D132" s="27" t="s">
        <v>45</v>
      </c>
      <c r="E132" s="25"/>
      <c r="F132" s="6"/>
      <c r="G132" s="24"/>
    </row>
    <row r="133" spans="3:7" ht="12" customHeight="1" x14ac:dyDescent="0.25">
      <c r="C133" s="17"/>
      <c r="D133" s="27" t="s">
        <v>40</v>
      </c>
      <c r="E133" s="29">
        <v>284640</v>
      </c>
      <c r="F133" s="8">
        <f>SUM(E127:E133)</f>
        <v>1912505.44</v>
      </c>
      <c r="G133" s="30">
        <f>+F133/F146</f>
        <v>0.14050362406266406</v>
      </c>
    </row>
    <row r="134" spans="3:7" ht="2.4500000000000002" customHeight="1" x14ac:dyDescent="0.25">
      <c r="C134" s="17"/>
      <c r="D134" s="18"/>
      <c r="E134" s="19"/>
      <c r="F134" s="25"/>
      <c r="G134" s="24"/>
    </row>
    <row r="135" spans="3:7" ht="12" customHeight="1" x14ac:dyDescent="0.25">
      <c r="C135" s="17"/>
      <c r="D135" s="31" t="s">
        <v>41</v>
      </c>
      <c r="E135" s="19"/>
      <c r="F135" s="32">
        <f>SUM(F120:F133)</f>
        <v>10880251.6</v>
      </c>
      <c r="G135" s="33">
        <f>+F135/F146</f>
        <v>0.7993257161734395</v>
      </c>
    </row>
    <row r="136" spans="3:7" ht="6" customHeight="1" x14ac:dyDescent="0.25">
      <c r="C136" s="17"/>
      <c r="D136" s="31"/>
      <c r="E136" s="19"/>
      <c r="F136" s="34"/>
      <c r="G136" s="35"/>
    </row>
    <row r="137" spans="3:7" ht="12" hidden="1" customHeight="1" x14ac:dyDescent="0.25">
      <c r="C137" s="17" t="s">
        <v>35</v>
      </c>
      <c r="D137" s="36"/>
      <c r="E137" s="25"/>
      <c r="F137" s="19"/>
      <c r="G137" s="24"/>
    </row>
    <row r="138" spans="3:7" ht="12" hidden="1" customHeight="1" x14ac:dyDescent="0.25">
      <c r="C138" s="17"/>
      <c r="D138" s="51" t="s">
        <v>42</v>
      </c>
      <c r="E138" s="38"/>
      <c r="F138" s="13">
        <v>0</v>
      </c>
      <c r="G138" s="39">
        <f>+F138/F146</f>
        <v>0</v>
      </c>
    </row>
    <row r="139" spans="3:7" ht="6" customHeight="1" x14ac:dyDescent="0.25">
      <c r="C139" s="17"/>
      <c r="D139" s="31"/>
      <c r="E139" s="19"/>
      <c r="F139" s="34"/>
      <c r="G139" s="35"/>
    </row>
    <row r="140" spans="3:7" ht="12" customHeight="1" x14ac:dyDescent="0.25">
      <c r="C140" s="17" t="s">
        <v>10</v>
      </c>
      <c r="D140" s="18"/>
      <c r="E140" s="19"/>
      <c r="F140" s="25"/>
      <c r="G140" s="24"/>
    </row>
    <row r="141" spans="3:7" ht="12" customHeight="1" x14ac:dyDescent="0.25">
      <c r="C141" s="17"/>
      <c r="D141" s="18" t="s">
        <v>11</v>
      </c>
      <c r="E141" s="13">
        <v>544631.65</v>
      </c>
      <c r="F141" s="25"/>
      <c r="G141" s="24"/>
    </row>
    <row r="142" spans="3:7" ht="12" customHeight="1" x14ac:dyDescent="0.25">
      <c r="C142" s="17"/>
      <c r="D142" s="18" t="s">
        <v>12</v>
      </c>
      <c r="E142" s="29">
        <v>2186904.0099999998</v>
      </c>
      <c r="F142" s="29">
        <f>SUM(E141:E142)</f>
        <v>2731535.6599999997</v>
      </c>
      <c r="G142" s="40">
        <f>+F142/F146</f>
        <v>0.20067428382656047</v>
      </c>
    </row>
    <row r="143" spans="3:7" ht="2.4500000000000002" customHeight="1" x14ac:dyDescent="0.25">
      <c r="C143" s="17"/>
      <c r="D143" s="36"/>
      <c r="E143" s="25"/>
      <c r="F143" s="19"/>
      <c r="G143" s="24"/>
    </row>
    <row r="144" spans="3:7" ht="12" customHeight="1" x14ac:dyDescent="0.25">
      <c r="C144" s="17"/>
      <c r="D144" s="31" t="s">
        <v>41</v>
      </c>
      <c r="E144" s="19"/>
      <c r="F144" s="32">
        <f>+F138+F142</f>
        <v>2731535.6599999997</v>
      </c>
      <c r="G144" s="33">
        <f>+G138+G142</f>
        <v>0.20067428382656047</v>
      </c>
    </row>
    <row r="145" spans="3:7" ht="2.4500000000000002" customHeight="1" x14ac:dyDescent="0.25">
      <c r="C145" s="17"/>
      <c r="D145" s="36"/>
      <c r="E145" s="25"/>
      <c r="F145" s="19"/>
      <c r="G145" s="24"/>
    </row>
    <row r="146" spans="3:7" ht="12" customHeight="1" thickBot="1" x14ac:dyDescent="0.3">
      <c r="C146" s="17"/>
      <c r="D146" s="41" t="s">
        <v>13</v>
      </c>
      <c r="E146" s="25"/>
      <c r="F146" s="56">
        <f>+F135+F144</f>
        <v>13611787.26</v>
      </c>
      <c r="G146" s="43">
        <f>+G135+G144</f>
        <v>1</v>
      </c>
    </row>
    <row r="147" spans="3:7" ht="6" customHeight="1" thickTop="1" x14ac:dyDescent="0.25">
      <c r="C147" s="44"/>
      <c r="D147" s="45"/>
      <c r="E147" s="46"/>
      <c r="F147" s="46"/>
      <c r="G147" s="40"/>
    </row>
    <row r="148" spans="3:7" ht="16.5" x14ac:dyDescent="0.3">
      <c r="C148" s="59" t="s">
        <v>17</v>
      </c>
      <c r="D148" s="59"/>
      <c r="E148" s="59"/>
      <c r="F148" s="59"/>
      <c r="G148" s="59"/>
    </row>
    <row r="149" spans="3:7" ht="6" customHeight="1" x14ac:dyDescent="0.25"/>
    <row r="150" spans="3:7" ht="12" customHeight="1" x14ac:dyDescent="0.25">
      <c r="C150" s="57" t="s">
        <v>1</v>
      </c>
      <c r="D150" s="58"/>
      <c r="E150" s="14" t="s">
        <v>36</v>
      </c>
      <c r="F150" s="15" t="s">
        <v>2</v>
      </c>
      <c r="G150" s="16" t="s">
        <v>3</v>
      </c>
    </row>
    <row r="151" spans="3:7" ht="12" customHeight="1" x14ac:dyDescent="0.25">
      <c r="C151" s="17" t="s">
        <v>37</v>
      </c>
      <c r="D151" s="18"/>
      <c r="E151" s="19"/>
      <c r="F151" s="20"/>
      <c r="G151" s="21"/>
    </row>
    <row r="152" spans="3:7" ht="12" customHeight="1" x14ac:dyDescent="0.25">
      <c r="C152" s="17"/>
      <c r="D152" s="18" t="s">
        <v>4</v>
      </c>
      <c r="E152" s="22"/>
      <c r="F152" s="23">
        <v>11647333.92</v>
      </c>
      <c r="G152" s="24">
        <f>+F152/F178</f>
        <v>0.3087439327320593</v>
      </c>
    </row>
    <row r="153" spans="3:7" ht="12" customHeight="1" x14ac:dyDescent="0.25">
      <c r="C153" s="17"/>
      <c r="D153" s="18" t="s">
        <v>5</v>
      </c>
      <c r="E153" s="19"/>
      <c r="F153" s="6">
        <v>4974289.38</v>
      </c>
      <c r="G153" s="24">
        <f>+F153/F178</f>
        <v>0.13185692762627665</v>
      </c>
    </row>
    <row r="154" spans="3:7" ht="12" customHeight="1" x14ac:dyDescent="0.25">
      <c r="C154" s="17"/>
      <c r="D154" s="18" t="s">
        <v>38</v>
      </c>
      <c r="E154" s="19"/>
      <c r="F154" s="26"/>
      <c r="G154" s="24"/>
    </row>
    <row r="155" spans="3:7" ht="12" customHeight="1" x14ac:dyDescent="0.25">
      <c r="C155" s="17"/>
      <c r="D155" s="27" t="s">
        <v>34</v>
      </c>
      <c r="F155" s="6">
        <v>98947.88</v>
      </c>
      <c r="G155" s="24">
        <f>+F155/F178</f>
        <v>2.6228798638838957E-3</v>
      </c>
    </row>
    <row r="156" spans="3:7" ht="12" hidden="1" customHeight="1" x14ac:dyDescent="0.25">
      <c r="C156" s="17"/>
      <c r="D156" s="27" t="s">
        <v>8</v>
      </c>
      <c r="E156" s="25">
        <v>0</v>
      </c>
      <c r="F156" s="28"/>
      <c r="G156" s="48"/>
    </row>
    <row r="157" spans="3:7" ht="12" hidden="1" customHeight="1" x14ac:dyDescent="0.25">
      <c r="C157" s="17"/>
      <c r="D157" s="27" t="s">
        <v>9</v>
      </c>
      <c r="E157" s="29">
        <v>0</v>
      </c>
      <c r="F157" s="25">
        <f>SUM(E155:E157)</f>
        <v>0</v>
      </c>
    </row>
    <row r="158" spans="3:7" ht="12" customHeight="1" x14ac:dyDescent="0.25">
      <c r="C158" s="17"/>
      <c r="D158" s="18" t="s">
        <v>39</v>
      </c>
      <c r="E158" s="13"/>
      <c r="F158" s="26"/>
      <c r="G158" s="24"/>
    </row>
    <row r="159" spans="3:7" ht="12" customHeight="1" x14ac:dyDescent="0.25">
      <c r="C159" s="17"/>
      <c r="D159" s="27" t="s">
        <v>33</v>
      </c>
      <c r="E159" s="13">
        <v>188009.41</v>
      </c>
      <c r="F159" s="26"/>
      <c r="G159" s="24"/>
    </row>
    <row r="160" spans="3:7" ht="12" customHeight="1" x14ac:dyDescent="0.25">
      <c r="C160" s="17"/>
      <c r="D160" s="27" t="s">
        <v>6</v>
      </c>
      <c r="E160" s="25">
        <v>1077061.06</v>
      </c>
      <c r="F160" s="26"/>
      <c r="G160" s="24"/>
    </row>
    <row r="161" spans="3:7" ht="12" customHeight="1" x14ac:dyDescent="0.25">
      <c r="C161" s="17"/>
      <c r="D161" s="27" t="s">
        <v>7</v>
      </c>
      <c r="E161" s="25">
        <v>1276859.0900000001</v>
      </c>
      <c r="F161" s="26"/>
      <c r="G161" s="24"/>
    </row>
    <row r="162" spans="3:7" ht="12" customHeight="1" x14ac:dyDescent="0.25">
      <c r="C162" s="17"/>
      <c r="D162" s="27" t="s">
        <v>31</v>
      </c>
      <c r="E162" s="25">
        <v>2269479.86</v>
      </c>
      <c r="F162" s="26"/>
      <c r="G162" s="24"/>
    </row>
    <row r="163" spans="3:7" ht="12" customHeight="1" x14ac:dyDescent="0.25">
      <c r="C163" s="17"/>
      <c r="D163" s="27" t="s">
        <v>32</v>
      </c>
      <c r="E163" s="25">
        <v>139293.81</v>
      </c>
      <c r="G163" s="5"/>
    </row>
    <row r="164" spans="3:7" ht="12" hidden="1" customHeight="1" x14ac:dyDescent="0.25">
      <c r="C164" s="17"/>
      <c r="D164" s="27" t="s">
        <v>45</v>
      </c>
      <c r="E164" s="29"/>
    </row>
    <row r="165" spans="3:7" ht="12" customHeight="1" x14ac:dyDescent="0.25">
      <c r="C165" s="17"/>
      <c r="D165" s="27" t="s">
        <v>40</v>
      </c>
      <c r="E165" s="29">
        <v>3657176</v>
      </c>
      <c r="F165" s="8">
        <f>SUM(E159:E165)</f>
        <v>8607879.2300000004</v>
      </c>
      <c r="G165" s="30">
        <f>+F165/F178</f>
        <v>0.22817500590322312</v>
      </c>
    </row>
    <row r="166" spans="3:7" ht="2.4500000000000002" customHeight="1" x14ac:dyDescent="0.25">
      <c r="C166" s="17"/>
      <c r="D166" s="18"/>
      <c r="E166" s="19"/>
      <c r="F166" s="25"/>
      <c r="G166" s="24"/>
    </row>
    <row r="167" spans="3:7" ht="12" customHeight="1" x14ac:dyDescent="0.25">
      <c r="C167" s="17"/>
      <c r="D167" s="31" t="s">
        <v>41</v>
      </c>
      <c r="E167" s="19"/>
      <c r="F167" s="32">
        <f>SUM(F152:F165)</f>
        <v>25328450.410000004</v>
      </c>
      <c r="G167" s="33">
        <f>+F167/F178</f>
        <v>0.67139874612544304</v>
      </c>
    </row>
    <row r="168" spans="3:7" ht="6" customHeight="1" x14ac:dyDescent="0.25">
      <c r="C168" s="17"/>
      <c r="D168" s="31"/>
      <c r="E168" s="19"/>
      <c r="F168" s="34"/>
      <c r="G168" s="35"/>
    </row>
    <row r="169" spans="3:7" ht="12" hidden="1" customHeight="1" x14ac:dyDescent="0.25">
      <c r="C169" s="17" t="s">
        <v>35</v>
      </c>
      <c r="D169" s="36"/>
      <c r="E169" s="25"/>
      <c r="F169" s="19"/>
      <c r="G169" s="24"/>
    </row>
    <row r="170" spans="3:7" ht="12" hidden="1" customHeight="1" x14ac:dyDescent="0.25">
      <c r="C170" s="17"/>
      <c r="D170" s="37" t="s">
        <v>42</v>
      </c>
      <c r="E170" s="38"/>
      <c r="F170" s="13">
        <v>0</v>
      </c>
      <c r="G170" s="39">
        <f>+F170/F178</f>
        <v>0</v>
      </c>
    </row>
    <row r="171" spans="3:7" ht="6" hidden="1" customHeight="1" x14ac:dyDescent="0.25">
      <c r="C171" s="17"/>
      <c r="D171" s="31"/>
      <c r="E171" s="19"/>
      <c r="F171" s="34"/>
      <c r="G171" s="35"/>
    </row>
    <row r="172" spans="3:7" ht="12" customHeight="1" x14ac:dyDescent="0.25">
      <c r="C172" s="17" t="s">
        <v>10</v>
      </c>
      <c r="D172" s="18"/>
      <c r="E172" s="19"/>
      <c r="F172" s="25"/>
      <c r="G172" s="24"/>
    </row>
    <row r="173" spans="3:7" ht="12" customHeight="1" x14ac:dyDescent="0.25">
      <c r="C173" s="17"/>
      <c r="D173" s="18" t="s">
        <v>11</v>
      </c>
      <c r="E173" s="13">
        <v>2287062.44</v>
      </c>
      <c r="F173" s="25"/>
      <c r="G173" s="24"/>
    </row>
    <row r="174" spans="3:7" ht="12" customHeight="1" x14ac:dyDescent="0.25">
      <c r="C174" s="17"/>
      <c r="D174" s="18" t="s">
        <v>12</v>
      </c>
      <c r="E174" s="29">
        <v>10109386.93</v>
      </c>
      <c r="F174" s="29">
        <f>SUM(E173:E174)</f>
        <v>12396449.369999999</v>
      </c>
      <c r="G174" s="40">
        <f>+F174/F178</f>
        <v>0.32860125387455696</v>
      </c>
    </row>
    <row r="175" spans="3:7" ht="2.4500000000000002" customHeight="1" x14ac:dyDescent="0.25">
      <c r="C175" s="17"/>
      <c r="D175" s="36"/>
      <c r="E175" s="25"/>
      <c r="F175" s="19"/>
      <c r="G175" s="24"/>
    </row>
    <row r="176" spans="3:7" ht="12" customHeight="1" x14ac:dyDescent="0.25">
      <c r="C176" s="17"/>
      <c r="D176" s="31" t="s">
        <v>41</v>
      </c>
      <c r="E176" s="19"/>
      <c r="F176" s="32">
        <f>SUM(F170:F174)</f>
        <v>12396449.369999999</v>
      </c>
      <c r="G176" s="33">
        <f>+G170+G174</f>
        <v>0.32860125387455696</v>
      </c>
    </row>
    <row r="177" spans="3:7" ht="2.4500000000000002" customHeight="1" x14ac:dyDescent="0.25">
      <c r="C177" s="17"/>
      <c r="D177" s="36"/>
      <c r="E177" s="25"/>
      <c r="F177" s="19"/>
      <c r="G177" s="24"/>
    </row>
    <row r="178" spans="3:7" ht="12" customHeight="1" thickBot="1" x14ac:dyDescent="0.3">
      <c r="C178" s="17"/>
      <c r="D178" s="41" t="s">
        <v>13</v>
      </c>
      <c r="E178" s="25"/>
      <c r="F178" s="56">
        <f>+F167+F176</f>
        <v>37724899.780000001</v>
      </c>
      <c r="G178" s="43">
        <f>+G167+G176</f>
        <v>1</v>
      </c>
    </row>
    <row r="179" spans="3:7" ht="6" customHeight="1" thickTop="1" x14ac:dyDescent="0.25">
      <c r="C179" s="44"/>
      <c r="D179" s="45"/>
      <c r="E179" s="46"/>
      <c r="F179" s="46"/>
      <c r="G179" s="40"/>
    </row>
    <row r="180" spans="3:7" x14ac:dyDescent="0.25">
      <c r="C180" s="9"/>
      <c r="D180" s="10"/>
      <c r="E180" s="11"/>
      <c r="F180" s="11"/>
      <c r="G180" s="12"/>
    </row>
    <row r="181" spans="3:7" ht="16.5" x14ac:dyDescent="0.3">
      <c r="C181" s="59" t="s">
        <v>43</v>
      </c>
      <c r="D181" s="59"/>
      <c r="E181" s="59"/>
      <c r="F181" s="59"/>
      <c r="G181" s="59"/>
    </row>
    <row r="182" spans="3:7" ht="6" customHeight="1" x14ac:dyDescent="0.25"/>
    <row r="183" spans="3:7" ht="12" customHeight="1" x14ac:dyDescent="0.25">
      <c r="C183" s="57" t="s">
        <v>1</v>
      </c>
      <c r="D183" s="58"/>
      <c r="E183" s="14" t="s">
        <v>36</v>
      </c>
      <c r="F183" s="15" t="s">
        <v>2</v>
      </c>
      <c r="G183" s="16" t="s">
        <v>3</v>
      </c>
    </row>
    <row r="184" spans="3:7" ht="12" customHeight="1" x14ac:dyDescent="0.25">
      <c r="C184" s="17" t="s">
        <v>37</v>
      </c>
      <c r="D184" s="18"/>
      <c r="E184" s="19"/>
      <c r="F184" s="20"/>
      <c r="G184" s="21"/>
    </row>
    <row r="185" spans="3:7" ht="12" customHeight="1" x14ac:dyDescent="0.25">
      <c r="C185" s="17"/>
      <c r="D185" s="18" t="s">
        <v>4</v>
      </c>
      <c r="E185" s="22"/>
      <c r="F185" s="23">
        <v>7922247.4400000004</v>
      </c>
      <c r="G185" s="24">
        <f>+F185/F211</f>
        <v>0.42106274518359099</v>
      </c>
    </row>
    <row r="186" spans="3:7" ht="12" customHeight="1" x14ac:dyDescent="0.25">
      <c r="C186" s="17"/>
      <c r="D186" s="18" t="s">
        <v>5</v>
      </c>
      <c r="E186" s="19"/>
      <c r="F186" s="6">
        <v>3391965.45</v>
      </c>
      <c r="G186" s="24">
        <f>+F186/F211</f>
        <v>0.18028094865273414</v>
      </c>
    </row>
    <row r="187" spans="3:7" ht="12" customHeight="1" x14ac:dyDescent="0.25">
      <c r="C187" s="17"/>
      <c r="D187" s="18" t="s">
        <v>38</v>
      </c>
      <c r="E187" s="19"/>
      <c r="F187" s="26"/>
      <c r="G187" s="24"/>
    </row>
    <row r="188" spans="3:7" ht="12" customHeight="1" x14ac:dyDescent="0.25">
      <c r="C188" s="17"/>
      <c r="D188" s="27" t="s">
        <v>34</v>
      </c>
      <c r="F188" s="6">
        <v>34967.480000000003</v>
      </c>
      <c r="G188" s="24">
        <f>+F188/F211</f>
        <v>1.8585007893861384E-3</v>
      </c>
    </row>
    <row r="189" spans="3:7" ht="12" hidden="1" customHeight="1" x14ac:dyDescent="0.25">
      <c r="C189" s="17"/>
      <c r="D189" s="27" t="s">
        <v>8</v>
      </c>
      <c r="E189" s="25">
        <v>0</v>
      </c>
      <c r="F189" s="28"/>
      <c r="G189" s="48"/>
    </row>
    <row r="190" spans="3:7" ht="12" hidden="1" customHeight="1" x14ac:dyDescent="0.25">
      <c r="C190" s="17"/>
      <c r="D190" s="27" t="s">
        <v>9</v>
      </c>
      <c r="E190" s="29">
        <v>0</v>
      </c>
      <c r="F190" s="25"/>
    </row>
    <row r="191" spans="3:7" ht="12" customHeight="1" x14ac:dyDescent="0.25">
      <c r="C191" s="17"/>
      <c r="D191" s="18" t="s">
        <v>39</v>
      </c>
      <c r="E191" s="13"/>
      <c r="F191" s="26"/>
      <c r="G191" s="24"/>
    </row>
    <row r="192" spans="3:7" ht="12" customHeight="1" x14ac:dyDescent="0.25">
      <c r="C192" s="17"/>
      <c r="D192" s="27" t="s">
        <v>33</v>
      </c>
      <c r="E192" s="13">
        <v>261382.97</v>
      </c>
      <c r="F192" s="26"/>
      <c r="G192" s="24"/>
    </row>
    <row r="193" spans="3:7" ht="12" customHeight="1" x14ac:dyDescent="0.25">
      <c r="C193" s="17"/>
      <c r="D193" s="27" t="s">
        <v>6</v>
      </c>
      <c r="E193" s="25">
        <v>434971.22</v>
      </c>
      <c r="F193" s="26"/>
      <c r="G193" s="24"/>
    </row>
    <row r="194" spans="3:7" ht="12" customHeight="1" x14ac:dyDescent="0.25">
      <c r="C194" s="17"/>
      <c r="D194" s="27" t="s">
        <v>7</v>
      </c>
      <c r="E194" s="25">
        <v>478646.48</v>
      </c>
      <c r="F194" s="26"/>
      <c r="G194" s="24"/>
    </row>
    <row r="195" spans="3:7" ht="12" customHeight="1" x14ac:dyDescent="0.25">
      <c r="C195" s="17"/>
      <c r="D195" s="27" t="s">
        <v>31</v>
      </c>
      <c r="E195" s="25">
        <v>1036168.96</v>
      </c>
      <c r="F195" s="26"/>
      <c r="G195" s="24"/>
    </row>
    <row r="196" spans="3:7" ht="12" customHeight="1" x14ac:dyDescent="0.25">
      <c r="C196" s="17"/>
      <c r="D196" s="27" t="s">
        <v>32</v>
      </c>
      <c r="E196" s="25">
        <v>81029.570000000007</v>
      </c>
      <c r="G196" s="5"/>
    </row>
    <row r="197" spans="3:7" ht="12" hidden="1" customHeight="1" x14ac:dyDescent="0.25">
      <c r="C197" s="17"/>
      <c r="D197" s="27" t="s">
        <v>45</v>
      </c>
      <c r="E197" s="29"/>
    </row>
    <row r="198" spans="3:7" ht="12" customHeight="1" x14ac:dyDescent="0.25">
      <c r="C198" s="17"/>
      <c r="D198" s="27" t="s">
        <v>40</v>
      </c>
      <c r="E198" s="29">
        <v>203678</v>
      </c>
      <c r="F198" s="8">
        <f>SUM(E192:E198)</f>
        <v>2495877.1999999997</v>
      </c>
      <c r="G198" s="30">
        <f>+F198/F211-0.0001</f>
        <v>0.13255439049113246</v>
      </c>
    </row>
    <row r="199" spans="3:7" ht="2.4500000000000002" customHeight="1" x14ac:dyDescent="0.25">
      <c r="C199" s="17"/>
      <c r="D199" s="18"/>
      <c r="E199" s="19"/>
      <c r="F199" s="25"/>
      <c r="G199" s="24"/>
    </row>
    <row r="200" spans="3:7" ht="12" customHeight="1" x14ac:dyDescent="0.25">
      <c r="C200" s="17"/>
      <c r="D200" s="31" t="s">
        <v>41</v>
      </c>
      <c r="E200" s="19"/>
      <c r="F200" s="32">
        <f>SUM(F185:F198)</f>
        <v>13845057.57</v>
      </c>
      <c r="G200" s="33">
        <f>+F200/F211</f>
        <v>0.73585658511684371</v>
      </c>
    </row>
    <row r="201" spans="3:7" ht="6" customHeight="1" x14ac:dyDescent="0.25">
      <c r="C201" s="17"/>
      <c r="D201" s="31"/>
      <c r="E201" s="19"/>
      <c r="F201" s="34"/>
      <c r="G201" s="35"/>
    </row>
    <row r="202" spans="3:7" ht="12" hidden="1" customHeight="1" x14ac:dyDescent="0.25">
      <c r="C202" s="17" t="s">
        <v>35</v>
      </c>
      <c r="D202" s="36"/>
      <c r="E202" s="25"/>
      <c r="F202" s="19"/>
      <c r="G202" s="24"/>
    </row>
    <row r="203" spans="3:7" ht="12" hidden="1" customHeight="1" x14ac:dyDescent="0.25">
      <c r="C203" s="17"/>
      <c r="D203" s="37" t="s">
        <v>42</v>
      </c>
      <c r="E203" s="38"/>
      <c r="F203" s="13">
        <v>0</v>
      </c>
      <c r="G203" s="39">
        <f>+F203/F211</f>
        <v>0</v>
      </c>
    </row>
    <row r="204" spans="3:7" ht="6" customHeight="1" x14ac:dyDescent="0.25">
      <c r="C204" s="17"/>
      <c r="D204" s="31"/>
      <c r="E204" s="19"/>
      <c r="F204" s="34"/>
      <c r="G204" s="35"/>
    </row>
    <row r="205" spans="3:7" ht="12" customHeight="1" x14ac:dyDescent="0.25">
      <c r="C205" s="17" t="s">
        <v>10</v>
      </c>
      <c r="D205" s="18"/>
      <c r="E205" s="19"/>
      <c r="F205" s="25"/>
      <c r="G205" s="24"/>
    </row>
    <row r="206" spans="3:7" ht="12" customHeight="1" x14ac:dyDescent="0.25">
      <c r="C206" s="17"/>
      <c r="D206" s="18" t="s">
        <v>11</v>
      </c>
      <c r="E206" s="13">
        <v>1053390.31</v>
      </c>
      <c r="F206" s="25"/>
      <c r="G206" s="24"/>
    </row>
    <row r="207" spans="3:7" ht="12" customHeight="1" x14ac:dyDescent="0.25">
      <c r="C207" s="17"/>
      <c r="D207" s="18" t="s">
        <v>12</v>
      </c>
      <c r="E207" s="29">
        <v>3916437.86</v>
      </c>
      <c r="F207" s="29">
        <f>SUM(E206:E207)</f>
        <v>4969828.17</v>
      </c>
      <c r="G207" s="40">
        <f>+F207/F211</f>
        <v>0.26414341488315618</v>
      </c>
    </row>
    <row r="208" spans="3:7" ht="2.4500000000000002" customHeight="1" x14ac:dyDescent="0.25">
      <c r="C208" s="17"/>
      <c r="D208" s="36"/>
      <c r="E208" s="25"/>
      <c r="F208" s="19"/>
      <c r="G208" s="24"/>
    </row>
    <row r="209" spans="3:7" ht="12" customHeight="1" x14ac:dyDescent="0.25">
      <c r="C209" s="17"/>
      <c r="D209" s="31" t="s">
        <v>41</v>
      </c>
      <c r="E209" s="19"/>
      <c r="F209" s="32">
        <f>SUM(F203:F207)</f>
        <v>4969828.17</v>
      </c>
      <c r="G209" s="33">
        <f>+G203+G207</f>
        <v>0.26414341488315618</v>
      </c>
    </row>
    <row r="210" spans="3:7" ht="2.4500000000000002" customHeight="1" x14ac:dyDescent="0.25">
      <c r="C210" s="17"/>
      <c r="D210" s="36"/>
      <c r="E210" s="25"/>
      <c r="F210" s="19"/>
      <c r="G210" s="24"/>
    </row>
    <row r="211" spans="3:7" ht="12" customHeight="1" thickBot="1" x14ac:dyDescent="0.3">
      <c r="C211" s="17"/>
      <c r="D211" s="41" t="s">
        <v>13</v>
      </c>
      <c r="E211" s="25"/>
      <c r="F211" s="56">
        <f>+F200+F209</f>
        <v>18814885.740000002</v>
      </c>
      <c r="G211" s="43">
        <f>+G200+G209</f>
        <v>0.99999999999999989</v>
      </c>
    </row>
    <row r="212" spans="3:7" ht="6" customHeight="1" thickTop="1" x14ac:dyDescent="0.25">
      <c r="C212" s="44"/>
      <c r="D212" s="45"/>
      <c r="E212" s="46"/>
      <c r="F212" s="46"/>
      <c r="G212" s="40"/>
    </row>
    <row r="214" spans="3:7" ht="16.5" x14ac:dyDescent="0.3">
      <c r="C214" s="59" t="s">
        <v>18</v>
      </c>
      <c r="D214" s="59"/>
      <c r="E214" s="59"/>
      <c r="F214" s="59"/>
      <c r="G214" s="59"/>
    </row>
    <row r="215" spans="3:7" ht="6" customHeight="1" x14ac:dyDescent="0.25"/>
    <row r="216" spans="3:7" ht="12" customHeight="1" x14ac:dyDescent="0.25">
      <c r="C216" s="57" t="s">
        <v>1</v>
      </c>
      <c r="D216" s="58"/>
      <c r="E216" s="14" t="s">
        <v>36</v>
      </c>
      <c r="F216" s="15" t="s">
        <v>2</v>
      </c>
      <c r="G216" s="16" t="s">
        <v>3</v>
      </c>
    </row>
    <row r="217" spans="3:7" ht="12" customHeight="1" x14ac:dyDescent="0.25">
      <c r="C217" s="17" t="s">
        <v>37</v>
      </c>
      <c r="D217" s="18"/>
      <c r="E217" s="19"/>
      <c r="F217" s="20"/>
      <c r="G217" s="21"/>
    </row>
    <row r="218" spans="3:7" ht="12" customHeight="1" x14ac:dyDescent="0.25">
      <c r="C218" s="17"/>
      <c r="D218" s="18" t="s">
        <v>4</v>
      </c>
      <c r="E218" s="22"/>
      <c r="F218" s="23">
        <v>7049688.5800000001</v>
      </c>
      <c r="G218" s="24">
        <f>+F218/F244</f>
        <v>0.42037857624107949</v>
      </c>
    </row>
    <row r="219" spans="3:7" ht="12" customHeight="1" x14ac:dyDescent="0.25">
      <c r="C219" s="17"/>
      <c r="D219" s="18" t="s">
        <v>5</v>
      </c>
      <c r="E219" s="19"/>
      <c r="F219" s="6">
        <v>3018290.74</v>
      </c>
      <c r="G219" s="24">
        <f>+F219/F244</f>
        <v>0.17998309422667211</v>
      </c>
    </row>
    <row r="220" spans="3:7" ht="12" customHeight="1" x14ac:dyDescent="0.25">
      <c r="C220" s="17"/>
      <c r="D220" s="18" t="s">
        <v>38</v>
      </c>
      <c r="E220" s="19"/>
      <c r="F220" s="26"/>
      <c r="G220" s="24"/>
    </row>
    <row r="221" spans="3:7" ht="12" customHeight="1" x14ac:dyDescent="0.25">
      <c r="C221" s="17"/>
      <c r="D221" s="27" t="s">
        <v>34</v>
      </c>
      <c r="E221" s="13">
        <v>8317.75</v>
      </c>
      <c r="F221" s="6"/>
      <c r="G221" s="5"/>
    </row>
    <row r="222" spans="3:7" ht="12" hidden="1" customHeight="1" x14ac:dyDescent="0.25">
      <c r="C222" s="17"/>
      <c r="D222" s="27" t="s">
        <v>8</v>
      </c>
      <c r="E222" s="25">
        <v>0</v>
      </c>
      <c r="F222" s="28"/>
      <c r="G222" s="48"/>
    </row>
    <row r="223" spans="3:7" ht="12" customHeight="1" x14ac:dyDescent="0.25">
      <c r="C223" s="17"/>
      <c r="D223" s="27" t="s">
        <v>9</v>
      </c>
      <c r="E223" s="29">
        <v>91685.36</v>
      </c>
      <c r="F223" s="25">
        <f>SUM(E221:E223)</f>
        <v>100003.11</v>
      </c>
      <c r="G223" s="24">
        <f>+F223/F244-0.0001</f>
        <v>5.863265543494413E-3</v>
      </c>
    </row>
    <row r="224" spans="3:7" ht="12" customHeight="1" x14ac:dyDescent="0.25">
      <c r="C224" s="17"/>
      <c r="D224" s="18" t="s">
        <v>39</v>
      </c>
      <c r="E224" s="13"/>
      <c r="F224" s="26"/>
      <c r="G224" s="24"/>
    </row>
    <row r="225" spans="3:7" ht="12" customHeight="1" x14ac:dyDescent="0.25">
      <c r="C225" s="17"/>
      <c r="D225" s="27" t="s">
        <v>33</v>
      </c>
      <c r="E225" s="13">
        <v>289720.34999999998</v>
      </c>
      <c r="F225" s="26"/>
      <c r="G225" s="24"/>
    </row>
    <row r="226" spans="3:7" ht="12" customHeight="1" x14ac:dyDescent="0.25">
      <c r="C226" s="17"/>
      <c r="D226" s="27" t="s">
        <v>6</v>
      </c>
      <c r="E226" s="25">
        <v>273678.26</v>
      </c>
      <c r="F226" s="26"/>
      <c r="G226" s="24"/>
    </row>
    <row r="227" spans="3:7" ht="12" customHeight="1" x14ac:dyDescent="0.25">
      <c r="C227" s="17"/>
      <c r="D227" s="27" t="s">
        <v>7</v>
      </c>
      <c r="E227" s="25">
        <v>289682.73</v>
      </c>
      <c r="F227" s="26"/>
      <c r="G227" s="24"/>
    </row>
    <row r="228" spans="3:7" ht="12" customHeight="1" x14ac:dyDescent="0.25">
      <c r="C228" s="17"/>
      <c r="D228" s="27" t="s">
        <v>31</v>
      </c>
      <c r="E228" s="25">
        <v>926244.22</v>
      </c>
      <c r="F228" s="26"/>
      <c r="G228" s="24"/>
    </row>
    <row r="229" spans="3:7" ht="12" customHeight="1" x14ac:dyDescent="0.25">
      <c r="C229" s="17"/>
      <c r="D229" s="27" t="s">
        <v>32</v>
      </c>
      <c r="E229" s="29">
        <v>78848.63</v>
      </c>
      <c r="F229" s="8">
        <f>SUM(E225:E231)</f>
        <v>1858174.19</v>
      </c>
      <c r="G229" s="30">
        <f>+F229/F244</f>
        <v>0.1108044151930639</v>
      </c>
    </row>
    <row r="230" spans="3:7" ht="12" hidden="1" customHeight="1" x14ac:dyDescent="0.25">
      <c r="C230" s="17"/>
      <c r="D230" s="27" t="s">
        <v>45</v>
      </c>
      <c r="E230" s="29"/>
    </row>
    <row r="231" spans="3:7" ht="12" hidden="1" customHeight="1" x14ac:dyDescent="0.25">
      <c r="C231" s="17"/>
      <c r="D231" s="27" t="s">
        <v>40</v>
      </c>
      <c r="E231" s="29">
        <v>0</v>
      </c>
    </row>
    <row r="232" spans="3:7" ht="2.4500000000000002" customHeight="1" x14ac:dyDescent="0.25">
      <c r="C232" s="17"/>
      <c r="D232" s="18"/>
      <c r="E232" s="19"/>
      <c r="F232" s="25"/>
      <c r="G232" s="24"/>
    </row>
    <row r="233" spans="3:7" ht="12" customHeight="1" x14ac:dyDescent="0.25">
      <c r="C233" s="17"/>
      <c r="D233" s="31" t="s">
        <v>41</v>
      </c>
      <c r="E233" s="19"/>
      <c r="F233" s="32">
        <f>SUM(F218:F229)</f>
        <v>12026156.619999999</v>
      </c>
      <c r="G233" s="33">
        <f>+F233/F244</f>
        <v>0.71712935120430987</v>
      </c>
    </row>
    <row r="234" spans="3:7" ht="6" customHeight="1" x14ac:dyDescent="0.25">
      <c r="C234" s="17"/>
      <c r="D234" s="31"/>
      <c r="E234" s="19"/>
      <c r="F234" s="34"/>
      <c r="G234" s="35"/>
    </row>
    <row r="235" spans="3:7" ht="12" hidden="1" customHeight="1" x14ac:dyDescent="0.25">
      <c r="C235" s="17" t="s">
        <v>35</v>
      </c>
      <c r="D235" s="36"/>
      <c r="E235" s="25"/>
      <c r="F235" s="19"/>
      <c r="G235" s="24"/>
    </row>
    <row r="236" spans="3:7" ht="12" hidden="1" customHeight="1" x14ac:dyDescent="0.25">
      <c r="C236" s="17"/>
      <c r="D236" s="37" t="s">
        <v>42</v>
      </c>
      <c r="E236" s="38"/>
      <c r="F236" s="13">
        <v>0</v>
      </c>
      <c r="G236" s="39">
        <f>+F236/F244</f>
        <v>0</v>
      </c>
    </row>
    <row r="237" spans="3:7" ht="6" customHeight="1" x14ac:dyDescent="0.25">
      <c r="C237" s="17"/>
      <c r="D237" s="31"/>
      <c r="E237" s="19"/>
      <c r="F237" s="34"/>
      <c r="G237" s="35"/>
    </row>
    <row r="238" spans="3:7" ht="12" customHeight="1" x14ac:dyDescent="0.25">
      <c r="C238" s="17" t="s">
        <v>10</v>
      </c>
      <c r="D238" s="18"/>
      <c r="E238" s="19"/>
      <c r="F238" s="25"/>
      <c r="G238" s="24"/>
    </row>
    <row r="239" spans="3:7" ht="12" customHeight="1" x14ac:dyDescent="0.25">
      <c r="C239" s="17"/>
      <c r="D239" s="18" t="s">
        <v>11</v>
      </c>
      <c r="E239" s="13">
        <v>2202244.7799999998</v>
      </c>
      <c r="F239" s="25"/>
      <c r="G239" s="24"/>
    </row>
    <row r="240" spans="3:7" ht="12" customHeight="1" x14ac:dyDescent="0.25">
      <c r="C240" s="17"/>
      <c r="D240" s="18" t="s">
        <v>12</v>
      </c>
      <c r="E240" s="29">
        <v>2541455.5299999998</v>
      </c>
      <c r="F240" s="29">
        <f>SUM(E239:E240)</f>
        <v>4743700.3099999996</v>
      </c>
      <c r="G240" s="40">
        <f>+F240/F244</f>
        <v>0.28287064879569007</v>
      </c>
    </row>
    <row r="241" spans="3:7" ht="2.4500000000000002" customHeight="1" x14ac:dyDescent="0.25">
      <c r="C241" s="17"/>
      <c r="D241" s="36"/>
      <c r="E241" s="25"/>
      <c r="F241" s="19"/>
      <c r="G241" s="24"/>
    </row>
    <row r="242" spans="3:7" ht="12" customHeight="1" x14ac:dyDescent="0.25">
      <c r="C242" s="17"/>
      <c r="D242" s="31" t="s">
        <v>41</v>
      </c>
      <c r="E242" s="19"/>
      <c r="F242" s="32">
        <f>SUM(F236:F240)</f>
        <v>4743700.3099999996</v>
      </c>
      <c r="G242" s="33">
        <f>+G236+G240</f>
        <v>0.28287064879569007</v>
      </c>
    </row>
    <row r="243" spans="3:7" ht="2.4500000000000002" customHeight="1" x14ac:dyDescent="0.25">
      <c r="C243" s="17"/>
      <c r="D243" s="36"/>
      <c r="E243" s="25"/>
      <c r="F243" s="19"/>
      <c r="G243" s="24"/>
    </row>
    <row r="244" spans="3:7" ht="12" customHeight="1" thickBot="1" x14ac:dyDescent="0.3">
      <c r="C244" s="17"/>
      <c r="D244" s="41" t="s">
        <v>13</v>
      </c>
      <c r="E244" s="25"/>
      <c r="F244" s="56">
        <f>+F233+F242</f>
        <v>16769856.93</v>
      </c>
      <c r="G244" s="43">
        <f>+G233+G242</f>
        <v>1</v>
      </c>
    </row>
    <row r="245" spans="3:7" ht="6" customHeight="1" thickTop="1" x14ac:dyDescent="0.25">
      <c r="C245" s="44"/>
      <c r="D245" s="45"/>
      <c r="E245" s="46"/>
      <c r="F245" s="46"/>
      <c r="G245" s="40"/>
    </row>
    <row r="246" spans="3:7" x14ac:dyDescent="0.25">
      <c r="C246" s="9"/>
      <c r="D246" s="10"/>
      <c r="E246" s="11"/>
      <c r="F246" s="11"/>
      <c r="G246" s="12"/>
    </row>
    <row r="247" spans="3:7" ht="16.5" x14ac:dyDescent="0.3">
      <c r="C247" s="59" t="s">
        <v>19</v>
      </c>
      <c r="D247" s="59"/>
      <c r="E247" s="59"/>
      <c r="F247" s="59"/>
      <c r="G247" s="59"/>
    </row>
    <row r="248" spans="3:7" ht="6" customHeight="1" x14ac:dyDescent="0.25"/>
    <row r="249" spans="3:7" ht="12" customHeight="1" x14ac:dyDescent="0.25">
      <c r="C249" s="57" t="s">
        <v>1</v>
      </c>
      <c r="D249" s="58"/>
      <c r="E249" s="14" t="s">
        <v>36</v>
      </c>
      <c r="F249" s="15" t="s">
        <v>2</v>
      </c>
      <c r="G249" s="16" t="s">
        <v>3</v>
      </c>
    </row>
    <row r="250" spans="3:7" ht="12" customHeight="1" x14ac:dyDescent="0.25">
      <c r="C250" s="17" t="s">
        <v>37</v>
      </c>
      <c r="D250" s="18"/>
      <c r="E250" s="19"/>
      <c r="F250" s="20"/>
      <c r="G250" s="21"/>
    </row>
    <row r="251" spans="3:7" ht="12" customHeight="1" x14ac:dyDescent="0.25">
      <c r="C251" s="17"/>
      <c r="D251" s="18" t="s">
        <v>4</v>
      </c>
      <c r="E251" s="22"/>
      <c r="F251" s="23">
        <v>7144421.6600000001</v>
      </c>
      <c r="G251" s="24">
        <f>+F251/F277</f>
        <v>0.32421197255939427</v>
      </c>
    </row>
    <row r="252" spans="3:7" ht="12" customHeight="1" x14ac:dyDescent="0.25">
      <c r="C252" s="17"/>
      <c r="D252" s="18" t="s">
        <v>5</v>
      </c>
      <c r="E252" s="19"/>
      <c r="F252" s="6">
        <v>3094899.01</v>
      </c>
      <c r="G252" s="24">
        <f>+F252/F277</f>
        <v>0.14044570164748876</v>
      </c>
    </row>
    <row r="253" spans="3:7" ht="12" customHeight="1" x14ac:dyDescent="0.25">
      <c r="C253" s="17"/>
      <c r="D253" s="18" t="s">
        <v>38</v>
      </c>
      <c r="E253" s="19"/>
      <c r="F253" s="26"/>
      <c r="G253" s="24"/>
    </row>
    <row r="254" spans="3:7" ht="12" customHeight="1" x14ac:dyDescent="0.25">
      <c r="C254" s="17"/>
      <c r="D254" s="27" t="s">
        <v>34</v>
      </c>
      <c r="E254" s="13">
        <v>5616.25</v>
      </c>
      <c r="F254" s="6"/>
      <c r="G254" s="5"/>
    </row>
    <row r="255" spans="3:7" ht="12" customHeight="1" x14ac:dyDescent="0.25">
      <c r="C255" s="17"/>
      <c r="D255" s="27" t="s">
        <v>8</v>
      </c>
      <c r="E255" s="25">
        <v>106981.96</v>
      </c>
      <c r="F255" s="28"/>
      <c r="G255" s="18"/>
    </row>
    <row r="256" spans="3:7" ht="12" customHeight="1" x14ac:dyDescent="0.25">
      <c r="C256" s="17"/>
      <c r="D256" s="27" t="s">
        <v>9</v>
      </c>
      <c r="E256" s="29">
        <v>223598.47</v>
      </c>
      <c r="F256" s="25">
        <f>SUM(E254:E256)</f>
        <v>336196.68</v>
      </c>
      <c r="G256" s="24">
        <f>+F256/F277</f>
        <v>1.5256516759219312E-2</v>
      </c>
    </row>
    <row r="257" spans="3:7" ht="12" customHeight="1" x14ac:dyDescent="0.25">
      <c r="C257" s="17"/>
      <c r="D257" s="18" t="s">
        <v>39</v>
      </c>
      <c r="E257" s="13"/>
      <c r="F257" s="26"/>
      <c r="G257" s="24"/>
    </row>
    <row r="258" spans="3:7" ht="12" customHeight="1" x14ac:dyDescent="0.25">
      <c r="C258" s="17"/>
      <c r="D258" s="27" t="s">
        <v>33</v>
      </c>
      <c r="E258" s="13">
        <v>286684.2</v>
      </c>
      <c r="F258" s="26"/>
      <c r="G258" s="24"/>
    </row>
    <row r="259" spans="3:7" ht="12" customHeight="1" x14ac:dyDescent="0.25">
      <c r="C259" s="17"/>
      <c r="D259" s="27" t="s">
        <v>6</v>
      </c>
      <c r="E259" s="25">
        <v>545086.46</v>
      </c>
      <c r="F259" s="26"/>
      <c r="G259" s="24"/>
    </row>
    <row r="260" spans="3:7" ht="12" customHeight="1" x14ac:dyDescent="0.25">
      <c r="C260" s="17"/>
      <c r="D260" s="27" t="s">
        <v>7</v>
      </c>
      <c r="E260" s="25">
        <v>578858.80000000005</v>
      </c>
      <c r="F260" s="26"/>
      <c r="G260" s="24"/>
    </row>
    <row r="261" spans="3:7" ht="12" customHeight="1" x14ac:dyDescent="0.25">
      <c r="C261" s="17"/>
      <c r="D261" s="27" t="s">
        <v>31</v>
      </c>
      <c r="E261" s="25">
        <v>1790571.99</v>
      </c>
      <c r="F261" s="26"/>
      <c r="G261" s="24"/>
    </row>
    <row r="262" spans="3:7" ht="12" customHeight="1" x14ac:dyDescent="0.25">
      <c r="C262" s="17"/>
      <c r="D262" s="27" t="s">
        <v>32</v>
      </c>
      <c r="E262" s="25">
        <v>106655.89</v>
      </c>
      <c r="F262" s="26"/>
      <c r="G262" s="24"/>
    </row>
    <row r="263" spans="3:7" ht="12" hidden="1" customHeight="1" x14ac:dyDescent="0.25">
      <c r="C263" s="17"/>
      <c r="D263" s="27" t="s">
        <v>45</v>
      </c>
      <c r="E263" s="25"/>
      <c r="F263" s="26"/>
      <c r="G263" s="24"/>
    </row>
    <row r="264" spans="3:7" ht="12" customHeight="1" x14ac:dyDescent="0.25">
      <c r="C264" s="17"/>
      <c r="D264" s="27" t="s">
        <v>40</v>
      </c>
      <c r="E264" s="29">
        <v>364647</v>
      </c>
      <c r="F264" s="8">
        <f>SUM(E258:E264)</f>
        <v>3672504.3400000003</v>
      </c>
      <c r="G264" s="30">
        <f>+F264/F277</f>
        <v>0.16665727933873606</v>
      </c>
    </row>
    <row r="265" spans="3:7" ht="2.4500000000000002" customHeight="1" x14ac:dyDescent="0.25">
      <c r="C265" s="17"/>
      <c r="D265" s="18"/>
      <c r="E265" s="19"/>
      <c r="F265" s="25"/>
      <c r="G265" s="24"/>
    </row>
    <row r="266" spans="3:7" ht="12" customHeight="1" x14ac:dyDescent="0.25">
      <c r="C266" s="17"/>
      <c r="D266" s="31" t="s">
        <v>41</v>
      </c>
      <c r="E266" s="19"/>
      <c r="F266" s="32">
        <f>SUM(F251:F264)</f>
        <v>14248021.689999999</v>
      </c>
      <c r="G266" s="33">
        <f>+F266/F277</f>
        <v>0.64657147030483841</v>
      </c>
    </row>
    <row r="267" spans="3:7" ht="6" customHeight="1" x14ac:dyDescent="0.25">
      <c r="C267" s="17"/>
      <c r="D267" s="31"/>
      <c r="E267" s="19"/>
      <c r="F267" s="34"/>
      <c r="G267" s="35"/>
    </row>
    <row r="268" spans="3:7" ht="12" hidden="1" customHeight="1" x14ac:dyDescent="0.25">
      <c r="C268" s="17" t="s">
        <v>35</v>
      </c>
      <c r="D268" s="36"/>
      <c r="E268" s="25"/>
      <c r="F268" s="19"/>
      <c r="G268" s="24"/>
    </row>
    <row r="269" spans="3:7" ht="12" hidden="1" customHeight="1" x14ac:dyDescent="0.25">
      <c r="C269" s="17"/>
      <c r="D269" s="37" t="s">
        <v>42</v>
      </c>
      <c r="E269" s="38"/>
      <c r="F269" s="13">
        <v>0</v>
      </c>
      <c r="G269" s="39">
        <f>+F269/F277</f>
        <v>0</v>
      </c>
    </row>
    <row r="270" spans="3:7" ht="6" customHeight="1" x14ac:dyDescent="0.25">
      <c r="C270" s="17"/>
      <c r="D270" s="31"/>
      <c r="E270" s="19"/>
      <c r="F270" s="34"/>
      <c r="G270" s="35"/>
    </row>
    <row r="271" spans="3:7" ht="12" customHeight="1" x14ac:dyDescent="0.25">
      <c r="C271" s="17" t="s">
        <v>10</v>
      </c>
      <c r="D271" s="18"/>
      <c r="E271" s="19"/>
      <c r="F271" s="25"/>
      <c r="G271" s="24"/>
    </row>
    <row r="272" spans="3:7" ht="12" customHeight="1" x14ac:dyDescent="0.25">
      <c r="C272" s="17"/>
      <c r="D272" s="18" t="s">
        <v>11</v>
      </c>
      <c r="E272" s="13">
        <v>2849366.53</v>
      </c>
      <c r="F272" s="25"/>
      <c r="G272" s="24"/>
    </row>
    <row r="273" spans="3:7" ht="12" customHeight="1" x14ac:dyDescent="0.25">
      <c r="C273" s="17"/>
      <c r="D273" s="18" t="s">
        <v>12</v>
      </c>
      <c r="E273" s="29">
        <v>4938878.99</v>
      </c>
      <c r="F273" s="29">
        <f>SUM(E272:E273)</f>
        <v>7788245.5199999996</v>
      </c>
      <c r="G273" s="40">
        <f>+F273/F277</f>
        <v>0.35342852969516153</v>
      </c>
    </row>
    <row r="274" spans="3:7" ht="2.4500000000000002" customHeight="1" x14ac:dyDescent="0.25">
      <c r="C274" s="17"/>
      <c r="D274" s="36"/>
      <c r="E274" s="25"/>
      <c r="F274" s="19"/>
      <c r="G274" s="24"/>
    </row>
    <row r="275" spans="3:7" ht="12" customHeight="1" x14ac:dyDescent="0.25">
      <c r="C275" s="17"/>
      <c r="D275" s="31" t="s">
        <v>41</v>
      </c>
      <c r="E275" s="19"/>
      <c r="F275" s="32">
        <f>SUM(F269:F273)</f>
        <v>7788245.5199999996</v>
      </c>
      <c r="G275" s="33">
        <f>+G269+G273</f>
        <v>0.35342852969516153</v>
      </c>
    </row>
    <row r="276" spans="3:7" ht="2.4500000000000002" customHeight="1" x14ac:dyDescent="0.25">
      <c r="C276" s="17"/>
      <c r="D276" s="36"/>
      <c r="E276" s="25"/>
      <c r="F276" s="19"/>
      <c r="G276" s="24"/>
    </row>
    <row r="277" spans="3:7" ht="12" customHeight="1" thickBot="1" x14ac:dyDescent="0.3">
      <c r="C277" s="17"/>
      <c r="D277" s="41" t="s">
        <v>13</v>
      </c>
      <c r="E277" s="25"/>
      <c r="F277" s="56">
        <f>+F266+F275</f>
        <v>22036267.210000001</v>
      </c>
      <c r="G277" s="43">
        <f>+G266+G275</f>
        <v>1</v>
      </c>
    </row>
    <row r="278" spans="3:7" ht="6" customHeight="1" thickTop="1" x14ac:dyDescent="0.25">
      <c r="C278" s="44"/>
      <c r="D278" s="45"/>
      <c r="E278" s="46"/>
      <c r="F278" s="46"/>
      <c r="G278" s="40"/>
    </row>
    <row r="280" spans="3:7" ht="16.5" x14ac:dyDescent="0.3">
      <c r="C280" s="59" t="s">
        <v>20</v>
      </c>
      <c r="D280" s="59"/>
      <c r="E280" s="59"/>
      <c r="F280" s="59"/>
      <c r="G280" s="59"/>
    </row>
    <row r="281" spans="3:7" ht="6" customHeight="1" x14ac:dyDescent="0.25"/>
    <row r="282" spans="3:7" ht="12" customHeight="1" x14ac:dyDescent="0.25">
      <c r="C282" s="57" t="s">
        <v>1</v>
      </c>
      <c r="D282" s="58"/>
      <c r="E282" s="14" t="s">
        <v>36</v>
      </c>
      <c r="F282" s="15" t="s">
        <v>2</v>
      </c>
      <c r="G282" s="16" t="s">
        <v>3</v>
      </c>
    </row>
    <row r="283" spans="3:7" ht="12" customHeight="1" x14ac:dyDescent="0.25">
      <c r="C283" s="17" t="s">
        <v>37</v>
      </c>
      <c r="D283" s="18"/>
      <c r="E283" s="19"/>
      <c r="F283" s="20"/>
      <c r="G283" s="21"/>
    </row>
    <row r="284" spans="3:7" ht="12" customHeight="1" x14ac:dyDescent="0.25">
      <c r="C284" s="17"/>
      <c r="D284" s="18" t="s">
        <v>4</v>
      </c>
      <c r="E284" s="22"/>
      <c r="F284" s="23">
        <v>8341026.7999999998</v>
      </c>
      <c r="G284" s="24">
        <f>+F284/F310</f>
        <v>0.38365417659600942</v>
      </c>
    </row>
    <row r="285" spans="3:7" ht="12" customHeight="1" x14ac:dyDescent="0.25">
      <c r="C285" s="17"/>
      <c r="D285" s="18" t="s">
        <v>5</v>
      </c>
      <c r="E285" s="19"/>
      <c r="F285" s="6">
        <v>3576946.38</v>
      </c>
      <c r="G285" s="24">
        <f>+F285/F310</f>
        <v>0.16452535773497054</v>
      </c>
    </row>
    <row r="286" spans="3:7" ht="12" customHeight="1" x14ac:dyDescent="0.25">
      <c r="C286" s="17"/>
      <c r="D286" s="18" t="s">
        <v>38</v>
      </c>
      <c r="E286" s="19"/>
      <c r="F286" s="26"/>
      <c r="G286" s="24"/>
    </row>
    <row r="287" spans="3:7" ht="12" customHeight="1" x14ac:dyDescent="0.25">
      <c r="C287" s="17"/>
      <c r="D287" s="27" t="s">
        <v>34</v>
      </c>
      <c r="E287" s="13">
        <v>27034.58</v>
      </c>
      <c r="F287" s="6"/>
    </row>
    <row r="288" spans="3:7" ht="12" hidden="1" customHeight="1" x14ac:dyDescent="0.25">
      <c r="C288" s="17"/>
      <c r="D288" s="27" t="s">
        <v>8</v>
      </c>
      <c r="E288" s="25">
        <v>0</v>
      </c>
      <c r="F288" s="28"/>
      <c r="G288" s="48"/>
    </row>
    <row r="289" spans="3:7" ht="12" customHeight="1" x14ac:dyDescent="0.25">
      <c r="C289" s="17"/>
      <c r="D289" s="27" t="s">
        <v>9</v>
      </c>
      <c r="E289" s="29">
        <v>10705.59</v>
      </c>
      <c r="F289" s="25">
        <f>SUM(E287:E289)</f>
        <v>37740.17</v>
      </c>
      <c r="G289" s="24">
        <f>+F289/F310</f>
        <v>1.7358982524721556E-3</v>
      </c>
    </row>
    <row r="290" spans="3:7" ht="12" customHeight="1" x14ac:dyDescent="0.25">
      <c r="C290" s="17"/>
      <c r="D290" s="18" t="s">
        <v>39</v>
      </c>
      <c r="E290" s="13"/>
      <c r="F290" s="26"/>
      <c r="G290" s="24"/>
    </row>
    <row r="291" spans="3:7" ht="12" customHeight="1" x14ac:dyDescent="0.25">
      <c r="C291" s="17"/>
      <c r="D291" s="27" t="s">
        <v>33</v>
      </c>
      <c r="E291" s="13">
        <v>249744.4</v>
      </c>
      <c r="F291" s="26"/>
      <c r="G291" s="24"/>
    </row>
    <row r="292" spans="3:7" ht="12" customHeight="1" x14ac:dyDescent="0.25">
      <c r="C292" s="17"/>
      <c r="D292" s="27" t="s">
        <v>6</v>
      </c>
      <c r="E292" s="25">
        <v>359029.7</v>
      </c>
      <c r="F292" s="26"/>
      <c r="G292" s="24"/>
    </row>
    <row r="293" spans="3:7" ht="12" customHeight="1" x14ac:dyDescent="0.25">
      <c r="C293" s="17"/>
      <c r="D293" s="27" t="s">
        <v>7</v>
      </c>
      <c r="E293" s="25">
        <v>377235.3</v>
      </c>
      <c r="F293" s="26"/>
      <c r="G293" s="24"/>
    </row>
    <row r="294" spans="3:7" ht="12" customHeight="1" x14ac:dyDescent="0.25">
      <c r="C294" s="17"/>
      <c r="D294" s="27" t="s">
        <v>31</v>
      </c>
      <c r="E294" s="25">
        <v>1005688.22</v>
      </c>
      <c r="F294" s="26"/>
      <c r="G294" s="24"/>
    </row>
    <row r="295" spans="3:7" ht="12" customHeight="1" x14ac:dyDescent="0.25">
      <c r="C295" s="17"/>
      <c r="D295" s="27" t="s">
        <v>32</v>
      </c>
      <c r="E295" s="25">
        <v>75115.42</v>
      </c>
      <c r="G295" s="5"/>
    </row>
    <row r="296" spans="3:7" ht="12" hidden="1" customHeight="1" x14ac:dyDescent="0.25">
      <c r="C296" s="17"/>
      <c r="D296" s="27" t="s">
        <v>45</v>
      </c>
      <c r="E296" s="29"/>
      <c r="G296" s="5"/>
    </row>
    <row r="297" spans="3:7" ht="12" customHeight="1" x14ac:dyDescent="0.25">
      <c r="C297" s="17"/>
      <c r="D297" s="27" t="s">
        <v>40</v>
      </c>
      <c r="E297" s="29">
        <v>1835761</v>
      </c>
      <c r="F297" s="8">
        <f>SUM(E291:E297)</f>
        <v>3902574.04</v>
      </c>
      <c r="G297" s="30">
        <f>+F297/F310</f>
        <v>0.17950293960464939</v>
      </c>
    </row>
    <row r="298" spans="3:7" ht="2.4500000000000002" customHeight="1" x14ac:dyDescent="0.25">
      <c r="C298" s="17"/>
      <c r="D298" s="18"/>
      <c r="E298" s="19"/>
      <c r="F298" s="25"/>
      <c r="G298" s="24"/>
    </row>
    <row r="299" spans="3:7" ht="12" customHeight="1" x14ac:dyDescent="0.25">
      <c r="C299" s="17"/>
      <c r="D299" s="31" t="s">
        <v>41</v>
      </c>
      <c r="E299" s="19"/>
      <c r="F299" s="32">
        <f>SUM(F284:F297)</f>
        <v>15858287.390000001</v>
      </c>
      <c r="G299" s="33">
        <f>+F299/F310</f>
        <v>0.72941837218810157</v>
      </c>
    </row>
    <row r="300" spans="3:7" ht="6" customHeight="1" x14ac:dyDescent="0.25">
      <c r="C300" s="17"/>
      <c r="D300" s="31"/>
      <c r="E300" s="19"/>
      <c r="F300" s="34"/>
      <c r="G300" s="35"/>
    </row>
    <row r="301" spans="3:7" ht="12" hidden="1" customHeight="1" x14ac:dyDescent="0.25">
      <c r="C301" s="17" t="s">
        <v>35</v>
      </c>
      <c r="D301" s="36"/>
      <c r="E301" s="25"/>
      <c r="F301" s="19"/>
      <c r="G301" s="24"/>
    </row>
    <row r="302" spans="3:7" ht="12" hidden="1" customHeight="1" x14ac:dyDescent="0.25">
      <c r="C302" s="17"/>
      <c r="D302" s="37" t="s">
        <v>42</v>
      </c>
      <c r="E302" s="38"/>
      <c r="F302" s="13">
        <v>0</v>
      </c>
      <c r="G302" s="39">
        <f>+F302/F310</f>
        <v>0</v>
      </c>
    </row>
    <row r="303" spans="3:7" ht="6" customHeight="1" x14ac:dyDescent="0.25">
      <c r="C303" s="17"/>
      <c r="D303" s="31"/>
      <c r="E303" s="19"/>
      <c r="F303" s="34"/>
      <c r="G303" s="35"/>
    </row>
    <row r="304" spans="3:7" ht="12" customHeight="1" x14ac:dyDescent="0.25">
      <c r="C304" s="17" t="s">
        <v>10</v>
      </c>
      <c r="D304" s="18"/>
      <c r="E304" s="19"/>
      <c r="F304" s="25"/>
      <c r="G304" s="24"/>
    </row>
    <row r="305" spans="3:7" ht="12" customHeight="1" x14ac:dyDescent="0.25">
      <c r="C305" s="17"/>
      <c r="D305" s="18" t="s">
        <v>11</v>
      </c>
      <c r="E305" s="13">
        <v>2512537.5499999998</v>
      </c>
      <c r="F305" s="25"/>
      <c r="G305" s="24"/>
    </row>
    <row r="306" spans="3:7" ht="12" customHeight="1" x14ac:dyDescent="0.25">
      <c r="C306" s="17"/>
      <c r="D306" s="18" t="s">
        <v>12</v>
      </c>
      <c r="E306" s="29">
        <v>3370178.57</v>
      </c>
      <c r="F306" s="29">
        <f>SUM(E305:E306)</f>
        <v>5882716.1199999992</v>
      </c>
      <c r="G306" s="40">
        <f>+F306/F310</f>
        <v>0.27058162781189854</v>
      </c>
    </row>
    <row r="307" spans="3:7" ht="2.4500000000000002" customHeight="1" x14ac:dyDescent="0.25">
      <c r="C307" s="17"/>
      <c r="D307" s="36"/>
      <c r="E307" s="25"/>
      <c r="F307" s="19"/>
      <c r="G307" s="24"/>
    </row>
    <row r="308" spans="3:7" ht="12" customHeight="1" x14ac:dyDescent="0.25">
      <c r="C308" s="17"/>
      <c r="D308" s="31" t="s">
        <v>41</v>
      </c>
      <c r="E308" s="19"/>
      <c r="F308" s="32">
        <f>SUM(F302:F306)</f>
        <v>5882716.1199999992</v>
      </c>
      <c r="G308" s="33">
        <f>+G302+G306</f>
        <v>0.27058162781189854</v>
      </c>
    </row>
    <row r="309" spans="3:7" ht="2.4500000000000002" customHeight="1" x14ac:dyDescent="0.25">
      <c r="C309" s="17"/>
      <c r="D309" s="36"/>
      <c r="E309" s="25"/>
      <c r="F309" s="19"/>
      <c r="G309" s="24"/>
    </row>
    <row r="310" spans="3:7" ht="12" customHeight="1" thickBot="1" x14ac:dyDescent="0.3">
      <c r="C310" s="17"/>
      <c r="D310" s="41" t="s">
        <v>13</v>
      </c>
      <c r="E310" s="25"/>
      <c r="F310" s="56">
        <f>+F299+F308</f>
        <v>21741003.509999998</v>
      </c>
      <c r="G310" s="43">
        <f>+G299+G308</f>
        <v>1</v>
      </c>
    </row>
    <row r="311" spans="3:7" ht="6" customHeight="1" thickTop="1" x14ac:dyDescent="0.25">
      <c r="C311" s="44"/>
      <c r="D311" s="45"/>
      <c r="E311" s="46"/>
      <c r="F311" s="46"/>
      <c r="G311" s="40"/>
    </row>
    <row r="312" spans="3:7" x14ac:dyDescent="0.25">
      <c r="C312" s="9"/>
      <c r="D312" s="10"/>
      <c r="E312" s="11"/>
      <c r="F312" s="11"/>
      <c r="G312" s="12"/>
    </row>
    <row r="313" spans="3:7" ht="16.5" x14ac:dyDescent="0.3">
      <c r="C313" s="59" t="s">
        <v>21</v>
      </c>
      <c r="D313" s="59"/>
      <c r="E313" s="59"/>
      <c r="F313" s="59"/>
      <c r="G313" s="59"/>
    </row>
    <row r="314" spans="3:7" ht="6" customHeight="1" x14ac:dyDescent="0.25"/>
    <row r="315" spans="3:7" ht="12" customHeight="1" x14ac:dyDescent="0.25">
      <c r="C315" s="57" t="s">
        <v>1</v>
      </c>
      <c r="D315" s="58"/>
      <c r="E315" s="14" t="s">
        <v>36</v>
      </c>
      <c r="F315" s="15" t="s">
        <v>2</v>
      </c>
      <c r="G315" s="16" t="s">
        <v>3</v>
      </c>
    </row>
    <row r="316" spans="3:7" ht="12" customHeight="1" x14ac:dyDescent="0.25">
      <c r="C316" s="17" t="s">
        <v>37</v>
      </c>
      <c r="D316" s="18"/>
      <c r="E316" s="19"/>
      <c r="F316" s="20"/>
      <c r="G316" s="21"/>
    </row>
    <row r="317" spans="3:7" ht="12" customHeight="1" x14ac:dyDescent="0.25">
      <c r="C317" s="17"/>
      <c r="D317" s="18" t="s">
        <v>4</v>
      </c>
      <c r="E317" s="22"/>
      <c r="F317" s="23">
        <v>11990152.98</v>
      </c>
      <c r="G317" s="24">
        <f>+F317/F343</f>
        <v>0.43601695848976646</v>
      </c>
    </row>
    <row r="318" spans="3:7" ht="12" customHeight="1" x14ac:dyDescent="0.25">
      <c r="C318" s="17"/>
      <c r="D318" s="18" t="s">
        <v>5</v>
      </c>
      <c r="E318" s="19"/>
      <c r="F318" s="6">
        <v>5038144.29</v>
      </c>
      <c r="G318" s="24">
        <f>+F318/F343</f>
        <v>0.18321003521994961</v>
      </c>
    </row>
    <row r="319" spans="3:7" ht="12" customHeight="1" x14ac:dyDescent="0.25">
      <c r="C319" s="17"/>
      <c r="D319" s="18" t="s">
        <v>38</v>
      </c>
      <c r="E319" s="19"/>
      <c r="F319" s="26"/>
      <c r="G319" s="24"/>
    </row>
    <row r="320" spans="3:7" ht="12" customHeight="1" x14ac:dyDescent="0.25">
      <c r="C320" s="17"/>
      <c r="D320" s="27" t="s">
        <v>34</v>
      </c>
      <c r="F320" s="6">
        <v>16011.33</v>
      </c>
      <c r="G320" s="24">
        <f>+F320/F343</f>
        <v>5.8224539917220907E-4</v>
      </c>
    </row>
    <row r="321" spans="3:7" ht="12" hidden="1" customHeight="1" x14ac:dyDescent="0.25">
      <c r="C321" s="17"/>
      <c r="D321" s="27" t="s">
        <v>8</v>
      </c>
      <c r="E321" s="25">
        <v>0</v>
      </c>
      <c r="F321" s="28"/>
      <c r="G321" s="48"/>
    </row>
    <row r="322" spans="3:7" ht="12" hidden="1" customHeight="1" x14ac:dyDescent="0.25">
      <c r="C322" s="17"/>
      <c r="D322" s="27" t="s">
        <v>9</v>
      </c>
      <c r="E322" s="29">
        <v>0</v>
      </c>
      <c r="F322" s="25">
        <f>SUM(E320:E322)</f>
        <v>0</v>
      </c>
    </row>
    <row r="323" spans="3:7" ht="12" customHeight="1" x14ac:dyDescent="0.25">
      <c r="C323" s="17"/>
      <c r="D323" s="18" t="s">
        <v>39</v>
      </c>
      <c r="E323" s="13"/>
      <c r="F323" s="26"/>
      <c r="G323" s="24"/>
    </row>
    <row r="324" spans="3:7" ht="12" customHeight="1" x14ac:dyDescent="0.25">
      <c r="C324" s="17"/>
      <c r="D324" s="27" t="s">
        <v>33</v>
      </c>
      <c r="E324" s="13">
        <v>186491.34</v>
      </c>
      <c r="F324" s="26"/>
      <c r="G324" s="24"/>
    </row>
    <row r="325" spans="3:7" ht="12" customHeight="1" x14ac:dyDescent="0.25">
      <c r="C325" s="17"/>
      <c r="D325" s="27" t="s">
        <v>6</v>
      </c>
      <c r="E325" s="25">
        <v>645823.81999999995</v>
      </c>
      <c r="F325" s="26"/>
      <c r="G325" s="24"/>
    </row>
    <row r="326" spans="3:7" ht="12" customHeight="1" x14ac:dyDescent="0.25">
      <c r="C326" s="17"/>
      <c r="D326" s="27" t="s">
        <v>7</v>
      </c>
      <c r="E326" s="25">
        <v>679604.94</v>
      </c>
      <c r="F326" s="26"/>
      <c r="G326" s="24"/>
    </row>
    <row r="327" spans="3:7" ht="12" customHeight="1" x14ac:dyDescent="0.25">
      <c r="C327" s="17"/>
      <c r="D327" s="27" t="s">
        <v>31</v>
      </c>
      <c r="E327" s="25">
        <v>1297245.76</v>
      </c>
      <c r="F327" s="26"/>
      <c r="G327" s="24"/>
    </row>
    <row r="328" spans="3:7" ht="12" customHeight="1" x14ac:dyDescent="0.25">
      <c r="C328" s="17"/>
      <c r="D328" s="27" t="s">
        <v>32</v>
      </c>
      <c r="E328" s="29">
        <v>87537.45</v>
      </c>
      <c r="F328" s="8">
        <f>SUM(E324:E330)</f>
        <v>2896703.31</v>
      </c>
      <c r="G328" s="30">
        <f>+F328/F343</f>
        <v>0.10533741887865714</v>
      </c>
    </row>
    <row r="329" spans="3:7" ht="12" hidden="1" customHeight="1" x14ac:dyDescent="0.25">
      <c r="C329" s="17"/>
      <c r="D329" s="27" t="s">
        <v>45</v>
      </c>
      <c r="E329" s="29"/>
    </row>
    <row r="330" spans="3:7" ht="12" hidden="1" customHeight="1" x14ac:dyDescent="0.25">
      <c r="C330" s="17"/>
      <c r="D330" s="27" t="s">
        <v>40</v>
      </c>
      <c r="E330" s="29">
        <v>0</v>
      </c>
    </row>
    <row r="331" spans="3:7" ht="2.4500000000000002" customHeight="1" x14ac:dyDescent="0.25">
      <c r="C331" s="17"/>
      <c r="D331" s="18"/>
      <c r="E331" s="19"/>
      <c r="F331" s="25"/>
      <c r="G331" s="24"/>
    </row>
    <row r="332" spans="3:7" ht="12" customHeight="1" x14ac:dyDescent="0.25">
      <c r="C332" s="17"/>
      <c r="D332" s="31" t="s">
        <v>41</v>
      </c>
      <c r="E332" s="19"/>
      <c r="F332" s="32">
        <f>SUM(F317:F328)</f>
        <v>19941011.909999996</v>
      </c>
      <c r="G332" s="33">
        <f>+F332/F343</f>
        <v>0.7251466579875453</v>
      </c>
    </row>
    <row r="333" spans="3:7" ht="6" customHeight="1" x14ac:dyDescent="0.25">
      <c r="C333" s="17"/>
      <c r="D333" s="31"/>
      <c r="E333" s="19"/>
      <c r="F333" s="34"/>
      <c r="G333" s="35"/>
    </row>
    <row r="334" spans="3:7" ht="12" hidden="1" customHeight="1" x14ac:dyDescent="0.25">
      <c r="C334" s="17" t="s">
        <v>35</v>
      </c>
      <c r="D334" s="36"/>
      <c r="E334" s="25"/>
      <c r="F334" s="19"/>
      <c r="G334" s="24"/>
    </row>
    <row r="335" spans="3:7" ht="12" hidden="1" customHeight="1" x14ac:dyDescent="0.25">
      <c r="C335" s="17"/>
      <c r="D335" s="37" t="s">
        <v>42</v>
      </c>
      <c r="E335" s="38"/>
      <c r="F335" s="13">
        <v>0</v>
      </c>
      <c r="G335" s="39">
        <f>+F335/F343</f>
        <v>0</v>
      </c>
    </row>
    <row r="336" spans="3:7" ht="6" hidden="1" customHeight="1" x14ac:dyDescent="0.25">
      <c r="C336" s="17"/>
      <c r="D336" s="31"/>
      <c r="E336" s="19"/>
      <c r="F336" s="34"/>
      <c r="G336" s="35"/>
    </row>
    <row r="337" spans="3:7" ht="12" customHeight="1" x14ac:dyDescent="0.25">
      <c r="C337" s="17" t="s">
        <v>10</v>
      </c>
      <c r="D337" s="18"/>
      <c r="E337" s="19"/>
      <c r="F337" s="25"/>
      <c r="G337" s="24"/>
    </row>
    <row r="338" spans="3:7" ht="12" customHeight="1" x14ac:dyDescent="0.25">
      <c r="C338" s="17"/>
      <c r="D338" s="18" t="s">
        <v>11</v>
      </c>
      <c r="E338" s="13">
        <v>1366181.93</v>
      </c>
      <c r="F338" s="25"/>
      <c r="G338" s="24"/>
    </row>
    <row r="339" spans="3:7" ht="12" customHeight="1" x14ac:dyDescent="0.25">
      <c r="C339" s="17"/>
      <c r="D339" s="18" t="s">
        <v>12</v>
      </c>
      <c r="E339" s="29">
        <v>6192087.4299999997</v>
      </c>
      <c r="F339" s="29">
        <f>SUM(E338:E339)</f>
        <v>7558269.3599999994</v>
      </c>
      <c r="G339" s="40">
        <f>+F339/F343</f>
        <v>0.27485334201245476</v>
      </c>
    </row>
    <row r="340" spans="3:7" ht="2.4500000000000002" customHeight="1" x14ac:dyDescent="0.25">
      <c r="C340" s="17"/>
      <c r="D340" s="36"/>
      <c r="E340" s="25"/>
      <c r="F340" s="19"/>
      <c r="G340" s="24"/>
    </row>
    <row r="341" spans="3:7" ht="12" customHeight="1" x14ac:dyDescent="0.25">
      <c r="C341" s="17"/>
      <c r="D341" s="31" t="s">
        <v>41</v>
      </c>
      <c r="E341" s="19"/>
      <c r="F341" s="32">
        <f>SUM(F335:F339)</f>
        <v>7558269.3599999994</v>
      </c>
      <c r="G341" s="33">
        <f>+G335+G339</f>
        <v>0.27485334201245476</v>
      </c>
    </row>
    <row r="342" spans="3:7" ht="2.4500000000000002" customHeight="1" x14ac:dyDescent="0.25">
      <c r="C342" s="17"/>
      <c r="D342" s="36"/>
      <c r="E342" s="25"/>
      <c r="F342" s="19"/>
      <c r="G342" s="24"/>
    </row>
    <row r="343" spans="3:7" ht="12" customHeight="1" thickBot="1" x14ac:dyDescent="0.3">
      <c r="C343" s="17"/>
      <c r="D343" s="41" t="s">
        <v>13</v>
      </c>
      <c r="E343" s="25"/>
      <c r="F343" s="56">
        <f>+F332+F341</f>
        <v>27499281.269999996</v>
      </c>
      <c r="G343" s="43">
        <f>+G332+G341</f>
        <v>1</v>
      </c>
    </row>
    <row r="344" spans="3:7" ht="6" customHeight="1" thickTop="1" x14ac:dyDescent="0.25">
      <c r="C344" s="44"/>
      <c r="D344" s="45"/>
      <c r="E344" s="46"/>
      <c r="F344" s="46"/>
      <c r="G344" s="40"/>
    </row>
    <row r="345" spans="3:7" x14ac:dyDescent="0.25">
      <c r="E345" s="47"/>
    </row>
    <row r="346" spans="3:7" ht="16.5" x14ac:dyDescent="0.3">
      <c r="C346" s="59" t="s">
        <v>44</v>
      </c>
      <c r="D346" s="59"/>
      <c r="E346" s="59"/>
      <c r="F346" s="59"/>
      <c r="G346" s="59"/>
    </row>
    <row r="347" spans="3:7" ht="6" customHeight="1" x14ac:dyDescent="0.25"/>
    <row r="348" spans="3:7" ht="12" customHeight="1" x14ac:dyDescent="0.25">
      <c r="C348" s="57" t="s">
        <v>1</v>
      </c>
      <c r="D348" s="58"/>
      <c r="E348" s="14" t="s">
        <v>36</v>
      </c>
      <c r="F348" s="15" t="s">
        <v>2</v>
      </c>
      <c r="G348" s="16" t="s">
        <v>3</v>
      </c>
    </row>
    <row r="349" spans="3:7" ht="12" customHeight="1" x14ac:dyDescent="0.25">
      <c r="C349" s="17" t="s">
        <v>37</v>
      </c>
      <c r="D349" s="18"/>
      <c r="E349" s="19"/>
      <c r="F349" s="20"/>
      <c r="G349" s="21"/>
    </row>
    <row r="350" spans="3:7" ht="12" customHeight="1" x14ac:dyDescent="0.25">
      <c r="C350" s="17"/>
      <c r="D350" s="18" t="s">
        <v>4</v>
      </c>
      <c r="E350" s="22"/>
      <c r="F350" s="23">
        <v>7053623.9000000004</v>
      </c>
      <c r="G350" s="24">
        <f>+F350/F376</f>
        <v>0.39107164547597056</v>
      </c>
    </row>
    <row r="351" spans="3:7" ht="12" customHeight="1" x14ac:dyDescent="0.25">
      <c r="C351" s="17"/>
      <c r="D351" s="18" t="s">
        <v>5</v>
      </c>
      <c r="E351" s="19"/>
      <c r="F351" s="6">
        <v>3092311.46</v>
      </c>
      <c r="G351" s="24">
        <f>+F351/F376+0.0001</f>
        <v>0.17154596141373527</v>
      </c>
    </row>
    <row r="352" spans="3:7" ht="12" customHeight="1" x14ac:dyDescent="0.25">
      <c r="C352" s="17"/>
      <c r="D352" s="18" t="s">
        <v>38</v>
      </c>
      <c r="E352" s="19"/>
      <c r="F352" s="26"/>
      <c r="G352" s="24"/>
    </row>
    <row r="353" spans="3:7" ht="12" customHeight="1" x14ac:dyDescent="0.25">
      <c r="C353" s="17"/>
      <c r="D353" s="27" t="s">
        <v>34</v>
      </c>
      <c r="E353" s="13">
        <v>23731.17</v>
      </c>
      <c r="F353" s="6"/>
      <c r="G353" s="5"/>
    </row>
    <row r="354" spans="3:7" ht="12" customHeight="1" x14ac:dyDescent="0.25">
      <c r="C354" s="17"/>
      <c r="D354" s="27" t="s">
        <v>8</v>
      </c>
      <c r="E354" s="25">
        <v>2235.56</v>
      </c>
      <c r="F354" s="28"/>
      <c r="G354" s="48"/>
    </row>
    <row r="355" spans="3:7" ht="12" customHeight="1" x14ac:dyDescent="0.25">
      <c r="C355" s="17"/>
      <c r="D355" s="27" t="s">
        <v>9</v>
      </c>
      <c r="E355" s="29">
        <v>38938.07</v>
      </c>
      <c r="F355" s="25">
        <f>SUM(E353:E355)</f>
        <v>64904.800000000003</v>
      </c>
      <c r="G355" s="24">
        <f>+F355/F376</f>
        <v>3.598494517873114E-3</v>
      </c>
    </row>
    <row r="356" spans="3:7" ht="12" customHeight="1" x14ac:dyDescent="0.25">
      <c r="C356" s="17"/>
      <c r="D356" s="18" t="s">
        <v>39</v>
      </c>
      <c r="E356" s="13"/>
      <c r="F356" s="26"/>
      <c r="G356" s="24"/>
    </row>
    <row r="357" spans="3:7" ht="12" customHeight="1" x14ac:dyDescent="0.25">
      <c r="C357" s="17"/>
      <c r="D357" s="27" t="s">
        <v>33</v>
      </c>
      <c r="E357" s="13">
        <v>289720.34999999998</v>
      </c>
      <c r="F357" s="26"/>
      <c r="G357" s="24"/>
    </row>
    <row r="358" spans="3:7" ht="12" customHeight="1" x14ac:dyDescent="0.25">
      <c r="C358" s="17"/>
      <c r="D358" s="27" t="s">
        <v>6</v>
      </c>
      <c r="E358" s="25">
        <v>364080.25</v>
      </c>
      <c r="F358" s="26"/>
      <c r="G358" s="24"/>
    </row>
    <row r="359" spans="3:7" ht="12" customHeight="1" x14ac:dyDescent="0.25">
      <c r="C359" s="17"/>
      <c r="D359" s="27" t="s">
        <v>7</v>
      </c>
      <c r="E359" s="25">
        <v>389958.18</v>
      </c>
      <c r="F359" s="26"/>
      <c r="G359" s="24"/>
    </row>
    <row r="360" spans="3:7" ht="12" customHeight="1" x14ac:dyDescent="0.25">
      <c r="C360" s="17"/>
      <c r="D360" s="27" t="s">
        <v>31</v>
      </c>
      <c r="E360" s="25">
        <v>909270.97</v>
      </c>
      <c r="F360" s="26"/>
      <c r="G360" s="24"/>
    </row>
    <row r="361" spans="3:7" ht="12" customHeight="1" x14ac:dyDescent="0.25">
      <c r="C361" s="17"/>
      <c r="D361" s="27" t="s">
        <v>32</v>
      </c>
      <c r="E361" s="25">
        <v>84299.1</v>
      </c>
      <c r="F361" s="26"/>
      <c r="G361" s="24"/>
    </row>
    <row r="362" spans="3:7" ht="12" hidden="1" customHeight="1" x14ac:dyDescent="0.25">
      <c r="C362" s="17"/>
      <c r="D362" s="27" t="s">
        <v>45</v>
      </c>
      <c r="E362" s="25"/>
      <c r="F362" s="26"/>
      <c r="G362" s="24"/>
    </row>
    <row r="363" spans="3:7" ht="12" customHeight="1" x14ac:dyDescent="0.25">
      <c r="C363" s="17"/>
      <c r="D363" s="27" t="s">
        <v>40</v>
      </c>
      <c r="E363" s="29">
        <v>1063852</v>
      </c>
      <c r="F363" s="8">
        <f>SUM(E357:E363)</f>
        <v>3101180.85</v>
      </c>
      <c r="G363" s="30">
        <f>+F363/F376</f>
        <v>0.17193770395499383</v>
      </c>
    </row>
    <row r="364" spans="3:7" ht="2.4500000000000002" customHeight="1" x14ac:dyDescent="0.25">
      <c r="C364" s="17"/>
      <c r="D364" s="18"/>
      <c r="E364" s="19"/>
      <c r="F364" s="25"/>
      <c r="G364" s="24"/>
    </row>
    <row r="365" spans="3:7" ht="12" customHeight="1" x14ac:dyDescent="0.25">
      <c r="C365" s="17"/>
      <c r="D365" s="31" t="s">
        <v>41</v>
      </c>
      <c r="E365" s="19"/>
      <c r="F365" s="32">
        <f>SUM(F350:F363)</f>
        <v>13312021.01</v>
      </c>
      <c r="G365" s="33">
        <f>+F365/F376</f>
        <v>0.73805380536257281</v>
      </c>
    </row>
    <row r="366" spans="3:7" ht="6" customHeight="1" x14ac:dyDescent="0.25">
      <c r="C366" s="17"/>
      <c r="D366" s="31"/>
      <c r="E366" s="19"/>
      <c r="F366" s="34"/>
      <c r="G366" s="35"/>
    </row>
    <row r="367" spans="3:7" ht="12" hidden="1" customHeight="1" x14ac:dyDescent="0.25">
      <c r="C367" s="17" t="s">
        <v>35</v>
      </c>
      <c r="D367" s="36"/>
      <c r="E367" s="25"/>
      <c r="F367" s="19"/>
      <c r="G367" s="24"/>
    </row>
    <row r="368" spans="3:7" ht="12" hidden="1" customHeight="1" x14ac:dyDescent="0.25">
      <c r="C368" s="17"/>
      <c r="D368" s="37" t="s">
        <v>42</v>
      </c>
      <c r="E368" s="38"/>
      <c r="F368" s="13">
        <v>0</v>
      </c>
      <c r="G368" s="39">
        <f>+F368/F376</f>
        <v>0</v>
      </c>
    </row>
    <row r="369" spans="3:7" ht="6" customHeight="1" x14ac:dyDescent="0.25">
      <c r="C369" s="17"/>
      <c r="D369" s="31"/>
      <c r="E369" s="19"/>
      <c r="F369" s="34"/>
      <c r="G369" s="35"/>
    </row>
    <row r="370" spans="3:7" ht="12" customHeight="1" x14ac:dyDescent="0.25">
      <c r="C370" s="17" t="s">
        <v>10</v>
      </c>
      <c r="D370" s="18"/>
      <c r="E370" s="19"/>
      <c r="F370" s="25"/>
      <c r="G370" s="24"/>
    </row>
    <row r="371" spans="3:7" ht="12" customHeight="1" x14ac:dyDescent="0.25">
      <c r="C371" s="17"/>
      <c r="D371" s="18" t="s">
        <v>11</v>
      </c>
      <c r="E371" s="13">
        <v>1506240.85</v>
      </c>
      <c r="F371" s="25"/>
      <c r="G371" s="24"/>
    </row>
    <row r="372" spans="3:7" ht="12" customHeight="1" x14ac:dyDescent="0.25">
      <c r="C372" s="17"/>
      <c r="D372" s="18" t="s">
        <v>12</v>
      </c>
      <c r="E372" s="29">
        <v>3218391.99</v>
      </c>
      <c r="F372" s="29">
        <f>SUM(E371:E372)</f>
        <v>4724632.84</v>
      </c>
      <c r="G372" s="40">
        <f>+F372/F376</f>
        <v>0.26194619463742713</v>
      </c>
    </row>
    <row r="373" spans="3:7" ht="2.4500000000000002" customHeight="1" x14ac:dyDescent="0.25">
      <c r="C373" s="17"/>
      <c r="D373" s="36"/>
      <c r="E373" s="25"/>
      <c r="F373" s="19"/>
      <c r="G373" s="24"/>
    </row>
    <row r="374" spans="3:7" ht="12" customHeight="1" x14ac:dyDescent="0.25">
      <c r="C374" s="17"/>
      <c r="D374" s="31" t="s">
        <v>41</v>
      </c>
      <c r="E374" s="19"/>
      <c r="F374" s="32">
        <f>SUM(F368:F372)</f>
        <v>4724632.84</v>
      </c>
      <c r="G374" s="33">
        <f>+G368+G372</f>
        <v>0.26194619463742713</v>
      </c>
    </row>
    <row r="375" spans="3:7" ht="2.4500000000000002" customHeight="1" x14ac:dyDescent="0.25">
      <c r="C375" s="17"/>
      <c r="D375" s="36"/>
      <c r="E375" s="25"/>
      <c r="F375" s="19"/>
      <c r="G375" s="24"/>
    </row>
    <row r="376" spans="3:7" ht="12" customHeight="1" thickBot="1" x14ac:dyDescent="0.3">
      <c r="C376" s="17"/>
      <c r="D376" s="41" t="s">
        <v>13</v>
      </c>
      <c r="E376" s="25"/>
      <c r="F376" s="56">
        <f>+F365+F374</f>
        <v>18036653.850000001</v>
      </c>
      <c r="G376" s="43">
        <f>+G365+G374</f>
        <v>1</v>
      </c>
    </row>
    <row r="377" spans="3:7" ht="6" customHeight="1" thickTop="1" x14ac:dyDescent="0.25">
      <c r="C377" s="44"/>
      <c r="D377" s="45"/>
      <c r="E377" s="46"/>
      <c r="F377" s="46"/>
      <c r="G377" s="40"/>
    </row>
    <row r="378" spans="3:7" x14ac:dyDescent="0.25">
      <c r="C378" s="9"/>
      <c r="D378" s="10"/>
      <c r="E378" s="11"/>
      <c r="F378" s="11"/>
      <c r="G378" s="12"/>
    </row>
    <row r="379" spans="3:7" ht="16.5" x14ac:dyDescent="0.3">
      <c r="C379" s="59" t="s">
        <v>22</v>
      </c>
      <c r="D379" s="59"/>
      <c r="E379" s="59"/>
      <c r="F379" s="59"/>
      <c r="G379" s="59"/>
    </row>
    <row r="380" spans="3:7" ht="6" customHeight="1" x14ac:dyDescent="0.25"/>
    <row r="381" spans="3:7" ht="12" customHeight="1" x14ac:dyDescent="0.25">
      <c r="C381" s="57" t="s">
        <v>1</v>
      </c>
      <c r="D381" s="58"/>
      <c r="E381" s="14" t="s">
        <v>36</v>
      </c>
      <c r="F381" s="15" t="s">
        <v>2</v>
      </c>
      <c r="G381" s="16" t="s">
        <v>3</v>
      </c>
    </row>
    <row r="382" spans="3:7" ht="12" customHeight="1" x14ac:dyDescent="0.25">
      <c r="C382" s="17" t="s">
        <v>37</v>
      </c>
      <c r="D382" s="18"/>
      <c r="E382" s="19"/>
      <c r="F382" s="20"/>
      <c r="G382" s="21"/>
    </row>
    <row r="383" spans="3:7" ht="12" customHeight="1" x14ac:dyDescent="0.25">
      <c r="C383" s="17"/>
      <c r="D383" s="18" t="s">
        <v>4</v>
      </c>
      <c r="E383" s="22"/>
      <c r="F383" s="23">
        <v>20876399.140000001</v>
      </c>
      <c r="G383" s="24">
        <f>+F383/F409</f>
        <v>0.34265820784798895</v>
      </c>
    </row>
    <row r="384" spans="3:7" ht="12" customHeight="1" x14ac:dyDescent="0.25">
      <c r="C384" s="17"/>
      <c r="D384" s="18" t="s">
        <v>5</v>
      </c>
      <c r="E384" s="19"/>
      <c r="F384" s="6">
        <v>9281877.7799999993</v>
      </c>
      <c r="G384" s="24">
        <f>+F384/F409+0.0001</f>
        <v>0.15244962620852007</v>
      </c>
    </row>
    <row r="385" spans="3:7" ht="12" customHeight="1" x14ac:dyDescent="0.25">
      <c r="C385" s="17"/>
      <c r="D385" s="18" t="s">
        <v>38</v>
      </c>
      <c r="E385" s="19"/>
      <c r="F385" s="26"/>
      <c r="G385" s="24"/>
    </row>
    <row r="386" spans="3:7" ht="12" customHeight="1" x14ac:dyDescent="0.25">
      <c r="C386" s="17"/>
      <c r="D386" s="27" t="s">
        <v>34</v>
      </c>
      <c r="E386" s="13">
        <v>72570.47</v>
      </c>
      <c r="F386" s="6"/>
    </row>
    <row r="387" spans="3:7" ht="12" customHeight="1" x14ac:dyDescent="0.25">
      <c r="C387" s="17"/>
      <c r="D387" s="27" t="s">
        <v>8</v>
      </c>
      <c r="E387" s="25">
        <v>376228.88</v>
      </c>
      <c r="F387" s="28"/>
      <c r="G387" s="48"/>
    </row>
    <row r="388" spans="3:7" ht="12" customHeight="1" x14ac:dyDescent="0.25">
      <c r="C388" s="17"/>
      <c r="D388" s="27" t="s">
        <v>9</v>
      </c>
      <c r="E388" s="29">
        <v>205115.51</v>
      </c>
      <c r="F388" s="25">
        <f>SUM(E386:E388)</f>
        <v>653914.86</v>
      </c>
      <c r="G388" s="24">
        <f>+F388/F409</f>
        <v>1.0733139010713922E-2</v>
      </c>
    </row>
    <row r="389" spans="3:7" ht="12" customHeight="1" x14ac:dyDescent="0.25">
      <c r="C389" s="17"/>
      <c r="D389" s="18" t="s">
        <v>39</v>
      </c>
      <c r="E389" s="13"/>
      <c r="F389" s="26"/>
      <c r="G389" s="24"/>
    </row>
    <row r="390" spans="3:7" ht="12" customHeight="1" x14ac:dyDescent="0.25">
      <c r="C390" s="17"/>
      <c r="D390" s="27" t="s">
        <v>33</v>
      </c>
      <c r="E390" s="13">
        <v>118684.05</v>
      </c>
      <c r="F390" s="26"/>
      <c r="G390" s="24"/>
    </row>
    <row r="391" spans="3:7" ht="12" customHeight="1" x14ac:dyDescent="0.25">
      <c r="C391" s="17"/>
      <c r="D391" s="27" t="s">
        <v>6</v>
      </c>
      <c r="E391" s="25">
        <v>1438309.66</v>
      </c>
      <c r="F391" s="26"/>
      <c r="G391" s="24"/>
    </row>
    <row r="392" spans="3:7" ht="12" customHeight="1" x14ac:dyDescent="0.25">
      <c r="C392" s="17"/>
      <c r="D392" s="27" t="s">
        <v>7</v>
      </c>
      <c r="E392" s="25">
        <v>1588173.38</v>
      </c>
      <c r="F392" s="26"/>
      <c r="G392" s="24"/>
    </row>
    <row r="393" spans="3:7" ht="12" customHeight="1" x14ac:dyDescent="0.25">
      <c r="C393" s="17"/>
      <c r="D393" s="27" t="s">
        <v>31</v>
      </c>
      <c r="E393" s="25">
        <v>3103976.89</v>
      </c>
      <c r="F393" s="26"/>
      <c r="G393" s="24"/>
    </row>
    <row r="394" spans="3:7" ht="12" customHeight="1" x14ac:dyDescent="0.25">
      <c r="C394" s="17"/>
      <c r="D394" s="27" t="s">
        <v>32</v>
      </c>
      <c r="E394" s="25">
        <v>169096.8</v>
      </c>
      <c r="G394" s="5"/>
    </row>
    <row r="395" spans="3:7" ht="12" hidden="1" customHeight="1" x14ac:dyDescent="0.25">
      <c r="C395" s="17"/>
      <c r="D395" s="27" t="s">
        <v>45</v>
      </c>
      <c r="E395" s="29"/>
    </row>
    <row r="396" spans="3:7" ht="12" customHeight="1" x14ac:dyDescent="0.25">
      <c r="C396" s="17"/>
      <c r="D396" s="27" t="s">
        <v>40</v>
      </c>
      <c r="E396" s="29">
        <v>6274936</v>
      </c>
      <c r="F396" s="8">
        <f>SUM(E390:E396)</f>
        <v>12693176.780000001</v>
      </c>
      <c r="G396" s="30">
        <f>+F396/F409</f>
        <v>0.20834154291478579</v>
      </c>
    </row>
    <row r="397" spans="3:7" ht="2.4500000000000002" customHeight="1" x14ac:dyDescent="0.25">
      <c r="C397" s="17"/>
      <c r="D397" s="18"/>
      <c r="E397" s="19"/>
      <c r="F397" s="25"/>
      <c r="G397" s="24"/>
    </row>
    <row r="398" spans="3:7" ht="12" customHeight="1" x14ac:dyDescent="0.25">
      <c r="C398" s="17"/>
      <c r="D398" s="31" t="s">
        <v>41</v>
      </c>
      <c r="E398" s="19"/>
      <c r="F398" s="32">
        <f>SUM(F383:F396)</f>
        <v>43505368.560000002</v>
      </c>
      <c r="G398" s="33">
        <f>+F398/F409</f>
        <v>0.71408251598200878</v>
      </c>
    </row>
    <row r="399" spans="3:7" ht="6" customHeight="1" x14ac:dyDescent="0.25">
      <c r="C399" s="17"/>
      <c r="D399" s="31"/>
      <c r="E399" s="19"/>
      <c r="F399" s="34"/>
      <c r="G399" s="35"/>
    </row>
    <row r="400" spans="3:7" ht="12" hidden="1" customHeight="1" x14ac:dyDescent="0.25">
      <c r="C400" s="17" t="s">
        <v>35</v>
      </c>
      <c r="D400" s="36"/>
      <c r="E400" s="25"/>
      <c r="F400" s="19"/>
      <c r="G400" s="24"/>
    </row>
    <row r="401" spans="3:7" ht="12" hidden="1" customHeight="1" x14ac:dyDescent="0.25">
      <c r="C401" s="17"/>
      <c r="D401" s="37" t="s">
        <v>42</v>
      </c>
      <c r="E401" s="38"/>
      <c r="F401" s="13">
        <v>0</v>
      </c>
      <c r="G401" s="39">
        <f>+F401/F409</f>
        <v>0</v>
      </c>
    </row>
    <row r="402" spans="3:7" ht="6" customHeight="1" x14ac:dyDescent="0.25">
      <c r="C402" s="17"/>
      <c r="D402" s="31"/>
      <c r="E402" s="19"/>
      <c r="F402" s="34"/>
      <c r="G402" s="35"/>
    </row>
    <row r="403" spans="3:7" ht="12" customHeight="1" x14ac:dyDescent="0.25">
      <c r="C403" s="17" t="s">
        <v>10</v>
      </c>
      <c r="D403" s="18"/>
      <c r="E403" s="19"/>
      <c r="F403" s="25"/>
      <c r="G403" s="24"/>
    </row>
    <row r="404" spans="3:7" ht="12" customHeight="1" x14ac:dyDescent="0.25">
      <c r="C404" s="17"/>
      <c r="D404" s="18" t="s">
        <v>11</v>
      </c>
      <c r="E404" s="13">
        <v>4053933.16</v>
      </c>
      <c r="F404" s="25"/>
      <c r="G404" s="24"/>
    </row>
    <row r="405" spans="3:7" ht="12" customHeight="1" x14ac:dyDescent="0.25">
      <c r="C405" s="17"/>
      <c r="D405" s="18" t="s">
        <v>12</v>
      </c>
      <c r="E405" s="29">
        <v>13365546.02</v>
      </c>
      <c r="F405" s="29">
        <f>SUM(E404:E405)</f>
        <v>17419479.18</v>
      </c>
      <c r="G405" s="40">
        <f>+F405/F409</f>
        <v>0.28591748401799122</v>
      </c>
    </row>
    <row r="406" spans="3:7" ht="2.4500000000000002" customHeight="1" x14ac:dyDescent="0.25">
      <c r="C406" s="17"/>
      <c r="D406" s="36"/>
      <c r="E406" s="25"/>
      <c r="F406" s="19"/>
      <c r="G406" s="24"/>
    </row>
    <row r="407" spans="3:7" ht="12" customHeight="1" x14ac:dyDescent="0.25">
      <c r="C407" s="17"/>
      <c r="D407" s="31" t="s">
        <v>41</v>
      </c>
      <c r="E407" s="19"/>
      <c r="F407" s="32">
        <f>SUM(F401:F405)</f>
        <v>17419479.18</v>
      </c>
      <c r="G407" s="33">
        <f>+G401+G405</f>
        <v>0.28591748401799122</v>
      </c>
    </row>
    <row r="408" spans="3:7" ht="2.4500000000000002" customHeight="1" x14ac:dyDescent="0.25">
      <c r="C408" s="17"/>
      <c r="D408" s="36"/>
      <c r="E408" s="25"/>
      <c r="F408" s="19"/>
      <c r="G408" s="24"/>
    </row>
    <row r="409" spans="3:7" ht="12" customHeight="1" thickBot="1" x14ac:dyDescent="0.3">
      <c r="C409" s="17"/>
      <c r="D409" s="41" t="s">
        <v>13</v>
      </c>
      <c r="E409" s="25"/>
      <c r="F409" s="56">
        <f>+F398+F407</f>
        <v>60924847.740000002</v>
      </c>
      <c r="G409" s="43">
        <f>+G398+G407</f>
        <v>1</v>
      </c>
    </row>
    <row r="410" spans="3:7" ht="6" customHeight="1" thickTop="1" x14ac:dyDescent="0.25">
      <c r="C410" s="44"/>
      <c r="D410" s="45"/>
      <c r="E410" s="46"/>
      <c r="F410" s="46"/>
      <c r="G410" s="40"/>
    </row>
    <row r="411" spans="3:7" ht="4.1500000000000004" customHeight="1" x14ac:dyDescent="0.25"/>
    <row r="412" spans="3:7" ht="16.5" x14ac:dyDescent="0.3">
      <c r="C412" s="59" t="s">
        <v>23</v>
      </c>
      <c r="D412" s="59"/>
      <c r="E412" s="59"/>
      <c r="F412" s="59"/>
      <c r="G412" s="59"/>
    </row>
    <row r="413" spans="3:7" ht="6" customHeight="1" x14ac:dyDescent="0.25"/>
    <row r="414" spans="3:7" ht="12" customHeight="1" x14ac:dyDescent="0.25">
      <c r="C414" s="57" t="s">
        <v>1</v>
      </c>
      <c r="D414" s="58"/>
      <c r="E414" s="14" t="s">
        <v>36</v>
      </c>
      <c r="F414" s="15" t="s">
        <v>2</v>
      </c>
      <c r="G414" s="16" t="s">
        <v>3</v>
      </c>
    </row>
    <row r="415" spans="3:7" ht="12" customHeight="1" x14ac:dyDescent="0.25">
      <c r="C415" s="17" t="s">
        <v>37</v>
      </c>
      <c r="D415" s="18"/>
      <c r="E415" s="19"/>
      <c r="F415" s="20"/>
      <c r="G415" s="21"/>
    </row>
    <row r="416" spans="3:7" ht="12" customHeight="1" x14ac:dyDescent="0.25">
      <c r="C416" s="17"/>
      <c r="D416" s="18" t="s">
        <v>4</v>
      </c>
      <c r="E416" s="22"/>
      <c r="F416" s="23">
        <v>8814896.2300000004</v>
      </c>
      <c r="G416" s="24">
        <f>+F416/F442</f>
        <v>0.37300033367779778</v>
      </c>
    </row>
    <row r="417" spans="3:7" ht="12" customHeight="1" x14ac:dyDescent="0.25">
      <c r="C417" s="17"/>
      <c r="D417" s="18" t="s">
        <v>5</v>
      </c>
      <c r="E417" s="19"/>
      <c r="F417" s="6">
        <v>3756705.62</v>
      </c>
      <c r="G417" s="24">
        <f>+F417/F442</f>
        <v>0.15896414583081916</v>
      </c>
    </row>
    <row r="418" spans="3:7" ht="12" customHeight="1" x14ac:dyDescent="0.25">
      <c r="C418" s="17"/>
      <c r="D418" s="18" t="s">
        <v>38</v>
      </c>
      <c r="E418" s="19"/>
      <c r="F418" s="26"/>
      <c r="G418" s="24"/>
    </row>
    <row r="419" spans="3:7" ht="12" customHeight="1" x14ac:dyDescent="0.25">
      <c r="C419" s="17"/>
      <c r="D419" s="27" t="s">
        <v>34</v>
      </c>
      <c r="E419" s="54"/>
      <c r="F419" s="25">
        <v>9779.4599999999991</v>
      </c>
      <c r="G419" s="24">
        <f>+F419/F442</f>
        <v>4.1381563072452366E-4</v>
      </c>
    </row>
    <row r="420" spans="3:7" ht="12" hidden="1" customHeight="1" x14ac:dyDescent="0.25">
      <c r="C420" s="17"/>
      <c r="D420" s="27" t="s">
        <v>8</v>
      </c>
      <c r="E420" s="25">
        <v>0</v>
      </c>
      <c r="F420" s="28"/>
      <c r="G420" s="18"/>
    </row>
    <row r="421" spans="3:7" ht="12" hidden="1" customHeight="1" x14ac:dyDescent="0.25">
      <c r="C421" s="17"/>
      <c r="D421" s="27" t="s">
        <v>9</v>
      </c>
      <c r="E421" s="29">
        <v>0</v>
      </c>
    </row>
    <row r="422" spans="3:7" ht="12" customHeight="1" x14ac:dyDescent="0.25">
      <c r="C422" s="17"/>
      <c r="D422" s="18" t="s">
        <v>39</v>
      </c>
      <c r="E422" s="13"/>
      <c r="F422" s="26"/>
      <c r="G422" s="24"/>
    </row>
    <row r="423" spans="3:7" ht="12" customHeight="1" x14ac:dyDescent="0.25">
      <c r="C423" s="17"/>
      <c r="D423" s="27" t="s">
        <v>33</v>
      </c>
      <c r="E423" s="13">
        <v>239117.9</v>
      </c>
      <c r="F423" s="26"/>
      <c r="G423" s="24"/>
    </row>
    <row r="424" spans="3:7" ht="12" customHeight="1" x14ac:dyDescent="0.25">
      <c r="C424" s="17"/>
      <c r="D424" s="27" t="s">
        <v>6</v>
      </c>
      <c r="E424" s="25">
        <v>630257.03</v>
      </c>
      <c r="F424" s="26"/>
      <c r="G424" s="24"/>
    </row>
    <row r="425" spans="3:7" ht="12" customHeight="1" x14ac:dyDescent="0.25">
      <c r="C425" s="17"/>
      <c r="D425" s="27" t="s">
        <v>7</v>
      </c>
      <c r="E425" s="25">
        <v>688202.41</v>
      </c>
      <c r="F425" s="26"/>
      <c r="G425" s="24"/>
    </row>
    <row r="426" spans="3:7" ht="12" customHeight="1" x14ac:dyDescent="0.25">
      <c r="C426" s="17"/>
      <c r="D426" s="27" t="s">
        <v>31</v>
      </c>
      <c r="E426" s="25">
        <v>1648734.93</v>
      </c>
      <c r="F426" s="26"/>
      <c r="G426" s="24"/>
    </row>
    <row r="427" spans="3:7" ht="12" customHeight="1" x14ac:dyDescent="0.25">
      <c r="C427" s="17"/>
      <c r="D427" s="27" t="s">
        <v>32</v>
      </c>
      <c r="E427" s="25">
        <v>145501.68</v>
      </c>
      <c r="G427" s="5"/>
    </row>
    <row r="428" spans="3:7" ht="12" hidden="1" customHeight="1" x14ac:dyDescent="0.25">
      <c r="C428" s="17"/>
      <c r="D428" s="27" t="s">
        <v>45</v>
      </c>
      <c r="E428" s="29"/>
    </row>
    <row r="429" spans="3:7" ht="12" customHeight="1" x14ac:dyDescent="0.25">
      <c r="C429" s="17"/>
      <c r="D429" s="27" t="s">
        <v>40</v>
      </c>
      <c r="E429" s="29">
        <v>183526</v>
      </c>
      <c r="F429" s="8">
        <f>SUM(E423:E429)</f>
        <v>3535339.95</v>
      </c>
      <c r="G429" s="30">
        <f>+F429/F442</f>
        <v>0.14959710773752907</v>
      </c>
    </row>
    <row r="430" spans="3:7" ht="2.4500000000000002" customHeight="1" x14ac:dyDescent="0.25">
      <c r="C430" s="17"/>
      <c r="D430" s="18"/>
      <c r="E430" s="19"/>
      <c r="F430" s="25"/>
      <c r="G430" s="24"/>
    </row>
    <row r="431" spans="3:7" ht="12" customHeight="1" x14ac:dyDescent="0.25">
      <c r="C431" s="17"/>
      <c r="D431" s="31" t="s">
        <v>41</v>
      </c>
      <c r="E431" s="19"/>
      <c r="F431" s="32">
        <f>SUM(F416:F429)</f>
        <v>16116721.260000002</v>
      </c>
      <c r="G431" s="33">
        <f>+F431/F442</f>
        <v>0.68197540287687053</v>
      </c>
    </row>
    <row r="432" spans="3:7" ht="6" customHeight="1" x14ac:dyDescent="0.25">
      <c r="C432" s="17"/>
      <c r="D432" s="31"/>
      <c r="E432" s="19"/>
      <c r="F432" s="34"/>
      <c r="G432" s="35"/>
    </row>
    <row r="433" spans="3:7" ht="12" hidden="1" customHeight="1" x14ac:dyDescent="0.25">
      <c r="C433" s="17" t="s">
        <v>35</v>
      </c>
      <c r="D433" s="36"/>
      <c r="E433" s="25"/>
      <c r="F433" s="19"/>
      <c r="G433" s="24"/>
    </row>
    <row r="434" spans="3:7" ht="12" hidden="1" customHeight="1" x14ac:dyDescent="0.25">
      <c r="C434" s="17"/>
      <c r="D434" s="37" t="s">
        <v>42</v>
      </c>
      <c r="E434" s="38"/>
      <c r="F434" s="13"/>
      <c r="G434" s="39">
        <f>+F434/F442</f>
        <v>0</v>
      </c>
    </row>
    <row r="435" spans="3:7" ht="6" customHeight="1" x14ac:dyDescent="0.25">
      <c r="C435" s="17"/>
      <c r="D435" s="31"/>
      <c r="E435" s="19"/>
      <c r="F435" s="34"/>
      <c r="G435" s="35"/>
    </row>
    <row r="436" spans="3:7" ht="12" customHeight="1" x14ac:dyDescent="0.25">
      <c r="C436" s="17" t="s">
        <v>10</v>
      </c>
      <c r="D436" s="18"/>
      <c r="E436" s="19"/>
      <c r="F436" s="25"/>
      <c r="G436" s="24"/>
    </row>
    <row r="437" spans="3:7" ht="12" customHeight="1" x14ac:dyDescent="0.25">
      <c r="C437" s="17"/>
      <c r="D437" s="18" t="s">
        <v>11</v>
      </c>
      <c r="E437" s="13">
        <v>1806674.44</v>
      </c>
      <c r="F437" s="25"/>
      <c r="G437" s="24"/>
    </row>
    <row r="438" spans="3:7" ht="12" customHeight="1" x14ac:dyDescent="0.25">
      <c r="C438" s="17"/>
      <c r="D438" s="18" t="s">
        <v>12</v>
      </c>
      <c r="E438" s="29">
        <v>5709012.7300000004</v>
      </c>
      <c r="F438" s="29">
        <f>SUM(E437:E438)</f>
        <v>7515687.1699999999</v>
      </c>
      <c r="G438" s="40">
        <f>+F438/F442</f>
        <v>0.31802459712312953</v>
      </c>
    </row>
    <row r="439" spans="3:7" ht="2.4500000000000002" customHeight="1" x14ac:dyDescent="0.25">
      <c r="C439" s="17"/>
      <c r="D439" s="36"/>
      <c r="E439" s="25"/>
      <c r="F439" s="19"/>
      <c r="G439" s="24"/>
    </row>
    <row r="440" spans="3:7" ht="12" customHeight="1" x14ac:dyDescent="0.25">
      <c r="C440" s="17"/>
      <c r="D440" s="31" t="s">
        <v>41</v>
      </c>
      <c r="E440" s="19"/>
      <c r="F440" s="32">
        <f>SUM(F434:F438)</f>
        <v>7515687.1699999999</v>
      </c>
      <c r="G440" s="33">
        <f>+G434+G438</f>
        <v>0.31802459712312953</v>
      </c>
    </row>
    <row r="441" spans="3:7" ht="2.4500000000000002" customHeight="1" x14ac:dyDescent="0.25">
      <c r="C441" s="17"/>
      <c r="D441" s="36"/>
      <c r="E441" s="25"/>
      <c r="F441" s="19"/>
      <c r="G441" s="24"/>
    </row>
    <row r="442" spans="3:7" ht="12" customHeight="1" thickBot="1" x14ac:dyDescent="0.3">
      <c r="C442" s="17"/>
      <c r="D442" s="41" t="s">
        <v>13</v>
      </c>
      <c r="E442" s="25"/>
      <c r="F442" s="56">
        <f>+F431+F440</f>
        <v>23632408.43</v>
      </c>
      <c r="G442" s="43">
        <f>+G431+G440</f>
        <v>1</v>
      </c>
    </row>
    <row r="443" spans="3:7" ht="6" customHeight="1" thickTop="1" x14ac:dyDescent="0.25">
      <c r="C443" s="44"/>
      <c r="D443" s="45"/>
      <c r="E443" s="46"/>
      <c r="F443" s="46"/>
      <c r="G443" s="40"/>
    </row>
    <row r="444" spans="3:7" x14ac:dyDescent="0.25">
      <c r="C444" s="9"/>
      <c r="D444" s="10"/>
      <c r="E444" s="11"/>
      <c r="F444" s="11"/>
      <c r="G444" s="12"/>
    </row>
    <row r="445" spans="3:7" ht="16.5" x14ac:dyDescent="0.3">
      <c r="C445" s="59" t="s">
        <v>24</v>
      </c>
      <c r="D445" s="59"/>
      <c r="E445" s="59"/>
      <c r="F445" s="59"/>
      <c r="G445" s="59"/>
    </row>
    <row r="446" spans="3:7" ht="6" customHeight="1" x14ac:dyDescent="0.25"/>
    <row r="447" spans="3:7" ht="12" customHeight="1" x14ac:dyDescent="0.25">
      <c r="C447" s="57" t="s">
        <v>1</v>
      </c>
      <c r="D447" s="58"/>
      <c r="E447" s="14" t="s">
        <v>36</v>
      </c>
      <c r="F447" s="15" t="s">
        <v>2</v>
      </c>
      <c r="G447" s="16" t="s">
        <v>3</v>
      </c>
    </row>
    <row r="448" spans="3:7" ht="12" customHeight="1" x14ac:dyDescent="0.25">
      <c r="C448" s="17" t="s">
        <v>37</v>
      </c>
      <c r="D448" s="18"/>
      <c r="E448" s="19"/>
      <c r="F448" s="20"/>
      <c r="G448" s="21"/>
    </row>
    <row r="449" spans="3:7" ht="12" customHeight="1" x14ac:dyDescent="0.25">
      <c r="C449" s="17"/>
      <c r="D449" s="18" t="s">
        <v>4</v>
      </c>
      <c r="E449" s="22"/>
      <c r="F449" s="23">
        <v>9495943.25</v>
      </c>
      <c r="G449" s="24">
        <f>+F449/F475</f>
        <v>0.40796440895507885</v>
      </c>
    </row>
    <row r="450" spans="3:7" ht="12" customHeight="1" x14ac:dyDescent="0.25">
      <c r="C450" s="17"/>
      <c r="D450" s="18" t="s">
        <v>5</v>
      </c>
      <c r="E450" s="19"/>
      <c r="F450" s="6">
        <v>4126236.21</v>
      </c>
      <c r="G450" s="24">
        <f>+F450/F475</f>
        <v>0.1772712275446354</v>
      </c>
    </row>
    <row r="451" spans="3:7" ht="12" customHeight="1" x14ac:dyDescent="0.25">
      <c r="C451" s="17"/>
      <c r="D451" s="18" t="s">
        <v>38</v>
      </c>
      <c r="E451" s="19"/>
      <c r="F451" s="26"/>
      <c r="G451" s="24"/>
    </row>
    <row r="452" spans="3:7" ht="12" customHeight="1" x14ac:dyDescent="0.25">
      <c r="C452" s="17"/>
      <c r="D452" s="27" t="s">
        <v>34</v>
      </c>
      <c r="E452" s="13">
        <v>7946.25</v>
      </c>
      <c r="F452" s="6"/>
    </row>
    <row r="453" spans="3:7" ht="12" customHeight="1" x14ac:dyDescent="0.25">
      <c r="C453" s="17"/>
      <c r="D453" s="27" t="s">
        <v>8</v>
      </c>
      <c r="E453" s="29">
        <v>97156.76</v>
      </c>
      <c r="F453" s="25">
        <f>SUM(E452:E454)</f>
        <v>105103.01</v>
      </c>
      <c r="G453" s="24">
        <f>+F453/F475</f>
        <v>4.5154321403563296E-3</v>
      </c>
    </row>
    <row r="454" spans="3:7" ht="12" hidden="1" customHeight="1" x14ac:dyDescent="0.25">
      <c r="C454" s="17"/>
      <c r="D454" s="27" t="s">
        <v>9</v>
      </c>
      <c r="E454" s="29">
        <v>0</v>
      </c>
    </row>
    <row r="455" spans="3:7" ht="12" customHeight="1" x14ac:dyDescent="0.25">
      <c r="C455" s="17"/>
      <c r="D455" s="18" t="s">
        <v>39</v>
      </c>
      <c r="E455" s="13"/>
      <c r="F455" s="26"/>
      <c r="G455" s="24"/>
    </row>
    <row r="456" spans="3:7" ht="12" customHeight="1" x14ac:dyDescent="0.25">
      <c r="C456" s="17"/>
      <c r="D456" s="27" t="s">
        <v>33</v>
      </c>
      <c r="E456" s="13">
        <v>223431.12</v>
      </c>
      <c r="F456" s="26"/>
      <c r="G456" s="24"/>
    </row>
    <row r="457" spans="3:7" ht="12" customHeight="1" x14ac:dyDescent="0.25">
      <c r="C457" s="17"/>
      <c r="D457" s="27" t="s">
        <v>6</v>
      </c>
      <c r="E457" s="25">
        <v>480950.88</v>
      </c>
      <c r="F457" s="26"/>
      <c r="G457" s="24"/>
    </row>
    <row r="458" spans="3:7" ht="12" customHeight="1" x14ac:dyDescent="0.25">
      <c r="C458" s="17"/>
      <c r="D458" s="27" t="s">
        <v>7</v>
      </c>
      <c r="E458" s="25">
        <v>515042.06</v>
      </c>
      <c r="F458" s="26"/>
      <c r="G458" s="24"/>
    </row>
    <row r="459" spans="3:7" ht="12" customHeight="1" x14ac:dyDescent="0.25">
      <c r="C459" s="17"/>
      <c r="D459" s="27" t="s">
        <v>31</v>
      </c>
      <c r="E459" s="25">
        <v>1058848.81</v>
      </c>
      <c r="F459" s="26"/>
      <c r="G459" s="24"/>
    </row>
    <row r="460" spans="3:7" ht="12" customHeight="1" x14ac:dyDescent="0.25">
      <c r="C460" s="17"/>
      <c r="D460" s="27" t="s">
        <v>32</v>
      </c>
      <c r="E460" s="25">
        <v>89234.77</v>
      </c>
      <c r="F460" s="26"/>
      <c r="G460" s="24"/>
    </row>
    <row r="461" spans="3:7" ht="12" hidden="1" customHeight="1" x14ac:dyDescent="0.25">
      <c r="C461" s="17"/>
      <c r="D461" s="27" t="s">
        <v>45</v>
      </c>
      <c r="E461" s="25"/>
      <c r="F461" s="26"/>
      <c r="G461" s="24"/>
    </row>
    <row r="462" spans="3:7" ht="12" customHeight="1" x14ac:dyDescent="0.25">
      <c r="C462" s="17"/>
      <c r="D462" s="27" t="s">
        <v>40</v>
      </c>
      <c r="E462" s="29">
        <v>2014095</v>
      </c>
      <c r="F462" s="8">
        <f>SUM(E456:E462)</f>
        <v>4381602.6400000006</v>
      </c>
      <c r="G462" s="30">
        <f>+F462/F475</f>
        <v>0.18824227190949286</v>
      </c>
    </row>
    <row r="463" spans="3:7" ht="2.4500000000000002" customHeight="1" x14ac:dyDescent="0.25">
      <c r="C463" s="17"/>
      <c r="D463" s="18"/>
      <c r="E463" s="19"/>
      <c r="F463" s="25"/>
      <c r="G463" s="24"/>
    </row>
    <row r="464" spans="3:7" ht="12" customHeight="1" x14ac:dyDescent="0.25">
      <c r="C464" s="17"/>
      <c r="D464" s="31" t="s">
        <v>41</v>
      </c>
      <c r="E464" s="19"/>
      <c r="F464" s="32">
        <f>SUM(F449:F462)</f>
        <v>18108885.109999999</v>
      </c>
      <c r="G464" s="33">
        <f>+F464/F475</f>
        <v>0.77799334054956337</v>
      </c>
    </row>
    <row r="465" spans="3:7" ht="6" customHeight="1" x14ac:dyDescent="0.25">
      <c r="C465" s="17"/>
      <c r="D465" s="31"/>
      <c r="E465" s="19"/>
      <c r="F465" s="34"/>
      <c r="G465" s="35"/>
    </row>
    <row r="466" spans="3:7" ht="12" hidden="1" customHeight="1" x14ac:dyDescent="0.25">
      <c r="C466" s="17" t="s">
        <v>35</v>
      </c>
      <c r="D466" s="36"/>
      <c r="E466" s="25"/>
      <c r="F466" s="19"/>
      <c r="G466" s="24"/>
    </row>
    <row r="467" spans="3:7" ht="12" hidden="1" customHeight="1" x14ac:dyDescent="0.25">
      <c r="C467" s="17"/>
      <c r="D467" s="37" t="s">
        <v>42</v>
      </c>
      <c r="E467" s="38"/>
      <c r="F467" s="13">
        <v>0</v>
      </c>
      <c r="G467" s="39">
        <f>+F467/F475</f>
        <v>0</v>
      </c>
    </row>
    <row r="468" spans="3:7" ht="6" customHeight="1" x14ac:dyDescent="0.25">
      <c r="C468" s="17"/>
      <c r="D468" s="31"/>
      <c r="E468" s="19"/>
      <c r="F468" s="34"/>
      <c r="G468" s="35"/>
    </row>
    <row r="469" spans="3:7" ht="12" customHeight="1" x14ac:dyDescent="0.25">
      <c r="C469" s="17" t="s">
        <v>10</v>
      </c>
      <c r="D469" s="18"/>
      <c r="E469" s="19"/>
      <c r="F469" s="25"/>
      <c r="G469" s="24"/>
    </row>
    <row r="470" spans="3:7" ht="12" customHeight="1" x14ac:dyDescent="0.25">
      <c r="C470" s="17"/>
      <c r="D470" s="18" t="s">
        <v>11</v>
      </c>
      <c r="E470" s="13">
        <v>855169.47</v>
      </c>
      <c r="F470" s="25"/>
      <c r="G470" s="24"/>
    </row>
    <row r="471" spans="3:7" ht="12" customHeight="1" x14ac:dyDescent="0.25">
      <c r="C471" s="17"/>
      <c r="D471" s="18" t="s">
        <v>12</v>
      </c>
      <c r="E471" s="29">
        <v>4312346.5999999996</v>
      </c>
      <c r="F471" s="29">
        <f>SUM(E470:E471)</f>
        <v>5167516.0699999994</v>
      </c>
      <c r="G471" s="40">
        <f>+F471/F475</f>
        <v>0.22200665945043654</v>
      </c>
    </row>
    <row r="472" spans="3:7" ht="2.4500000000000002" customHeight="1" x14ac:dyDescent="0.25">
      <c r="C472" s="17"/>
      <c r="D472" s="36"/>
      <c r="E472" s="25"/>
      <c r="F472" s="19"/>
      <c r="G472" s="24"/>
    </row>
    <row r="473" spans="3:7" ht="12" customHeight="1" x14ac:dyDescent="0.25">
      <c r="C473" s="17"/>
      <c r="D473" s="31" t="s">
        <v>41</v>
      </c>
      <c r="E473" s="19"/>
      <c r="F473" s="32">
        <f>SUM(F467:F471)</f>
        <v>5167516.0699999994</v>
      </c>
      <c r="G473" s="33">
        <f>+G467+G471</f>
        <v>0.22200665945043654</v>
      </c>
    </row>
    <row r="474" spans="3:7" ht="2.4500000000000002" customHeight="1" x14ac:dyDescent="0.25">
      <c r="C474" s="17"/>
      <c r="D474" s="36"/>
      <c r="E474" s="25"/>
      <c r="F474" s="19"/>
      <c r="G474" s="24"/>
    </row>
    <row r="475" spans="3:7" ht="12" customHeight="1" thickBot="1" x14ac:dyDescent="0.3">
      <c r="C475" s="17"/>
      <c r="D475" s="41" t="s">
        <v>13</v>
      </c>
      <c r="E475" s="25"/>
      <c r="F475" s="42">
        <f>+F464+F473</f>
        <v>23276401.18</v>
      </c>
      <c r="G475" s="43">
        <f>+G464+G473</f>
        <v>0.99999999999999989</v>
      </c>
    </row>
    <row r="476" spans="3:7" ht="6" customHeight="1" thickTop="1" x14ac:dyDescent="0.25">
      <c r="C476" s="44"/>
      <c r="D476" s="45"/>
      <c r="E476" s="46"/>
      <c r="F476" s="46"/>
      <c r="G476" s="40"/>
    </row>
    <row r="478" spans="3:7" ht="16.5" x14ac:dyDescent="0.3">
      <c r="C478" s="59" t="s">
        <v>25</v>
      </c>
      <c r="D478" s="59"/>
      <c r="E478" s="59"/>
      <c r="F478" s="59"/>
      <c r="G478" s="59"/>
    </row>
    <row r="479" spans="3:7" ht="6" customHeight="1" x14ac:dyDescent="0.25"/>
    <row r="480" spans="3:7" ht="12" customHeight="1" x14ac:dyDescent="0.25">
      <c r="C480" s="57" t="s">
        <v>1</v>
      </c>
      <c r="D480" s="58"/>
      <c r="E480" s="14" t="s">
        <v>36</v>
      </c>
      <c r="F480" s="15" t="s">
        <v>2</v>
      </c>
      <c r="G480" s="16" t="s">
        <v>3</v>
      </c>
    </row>
    <row r="481" spans="3:7" ht="12" customHeight="1" x14ac:dyDescent="0.25">
      <c r="C481" s="17" t="s">
        <v>37</v>
      </c>
      <c r="D481" s="18"/>
      <c r="E481" s="19"/>
      <c r="F481" s="20"/>
      <c r="G481" s="21"/>
    </row>
    <row r="482" spans="3:7" ht="12" customHeight="1" x14ac:dyDescent="0.25">
      <c r="C482" s="17"/>
      <c r="D482" s="18" t="s">
        <v>4</v>
      </c>
      <c r="E482" s="22"/>
      <c r="F482" s="23">
        <v>7796288.2800000003</v>
      </c>
      <c r="G482" s="24">
        <f>+F482/F508</f>
        <v>0.33059170769470719</v>
      </c>
    </row>
    <row r="483" spans="3:7" ht="12" customHeight="1" x14ac:dyDescent="0.25">
      <c r="C483" s="17"/>
      <c r="D483" s="18" t="s">
        <v>5</v>
      </c>
      <c r="E483" s="19"/>
      <c r="F483" s="6">
        <v>3322939.94</v>
      </c>
      <c r="G483" s="24">
        <f>+F483/F508</f>
        <v>0.14090504992608455</v>
      </c>
    </row>
    <row r="484" spans="3:7" ht="12" customHeight="1" x14ac:dyDescent="0.25">
      <c r="C484" s="17"/>
      <c r="D484" s="18" t="s">
        <v>38</v>
      </c>
      <c r="E484" s="19"/>
      <c r="F484" s="26"/>
      <c r="G484" s="24"/>
    </row>
    <row r="485" spans="3:7" ht="12" customHeight="1" x14ac:dyDescent="0.25">
      <c r="C485" s="17"/>
      <c r="D485" s="27" t="s">
        <v>34</v>
      </c>
      <c r="F485" s="6">
        <v>92873.33</v>
      </c>
      <c r="G485" s="24">
        <f>+F485/F508</f>
        <v>3.9381756627391001E-3</v>
      </c>
    </row>
    <row r="486" spans="3:7" ht="12" hidden="1" customHeight="1" x14ac:dyDescent="0.25">
      <c r="C486" s="17"/>
      <c r="D486" s="27" t="s">
        <v>8</v>
      </c>
      <c r="E486" s="25">
        <v>0</v>
      </c>
      <c r="F486" s="28"/>
      <c r="G486" s="48"/>
    </row>
    <row r="487" spans="3:7" ht="12" hidden="1" customHeight="1" x14ac:dyDescent="0.25">
      <c r="C487" s="17"/>
      <c r="D487" s="27" t="s">
        <v>9</v>
      </c>
      <c r="E487" s="29"/>
      <c r="F487" s="25">
        <f>SUM(E485:E487)</f>
        <v>0</v>
      </c>
    </row>
    <row r="488" spans="3:7" ht="12" customHeight="1" x14ac:dyDescent="0.25">
      <c r="C488" s="17"/>
      <c r="D488" s="18" t="s">
        <v>39</v>
      </c>
      <c r="E488" s="13"/>
      <c r="F488" s="26"/>
      <c r="G488" s="24"/>
    </row>
    <row r="489" spans="3:7" ht="12" customHeight="1" x14ac:dyDescent="0.25">
      <c r="C489" s="17"/>
      <c r="D489" s="27" t="s">
        <v>33</v>
      </c>
      <c r="E489" s="13">
        <v>265431.38</v>
      </c>
      <c r="F489" s="26"/>
      <c r="G489" s="24"/>
    </row>
    <row r="490" spans="3:7" ht="12" customHeight="1" x14ac:dyDescent="0.25">
      <c r="C490" s="17"/>
      <c r="D490" s="27" t="s">
        <v>6</v>
      </c>
      <c r="E490" s="25">
        <v>738174.63</v>
      </c>
      <c r="F490" s="26"/>
      <c r="G490" s="24"/>
    </row>
    <row r="491" spans="3:7" ht="12" customHeight="1" x14ac:dyDescent="0.25">
      <c r="C491" s="17"/>
      <c r="D491" s="27" t="s">
        <v>7</v>
      </c>
      <c r="E491" s="25">
        <v>841144.49</v>
      </c>
      <c r="F491" s="26"/>
      <c r="G491" s="24"/>
    </row>
    <row r="492" spans="3:7" ht="12" customHeight="1" x14ac:dyDescent="0.25">
      <c r="C492" s="17"/>
      <c r="D492" s="27" t="s">
        <v>31</v>
      </c>
      <c r="E492" s="25">
        <v>1472228.27</v>
      </c>
      <c r="F492" s="26"/>
      <c r="G492" s="24"/>
    </row>
    <row r="493" spans="3:7" ht="12" customHeight="1" x14ac:dyDescent="0.25">
      <c r="C493" s="17"/>
      <c r="D493" s="27" t="s">
        <v>32</v>
      </c>
      <c r="E493" s="25">
        <v>113373.01</v>
      </c>
      <c r="G493" s="5"/>
    </row>
    <row r="494" spans="3:7" ht="12" hidden="1" customHeight="1" x14ac:dyDescent="0.25">
      <c r="C494" s="17"/>
      <c r="D494" s="27" t="s">
        <v>45</v>
      </c>
      <c r="E494" s="29"/>
    </row>
    <row r="495" spans="3:7" ht="12" customHeight="1" x14ac:dyDescent="0.25">
      <c r="C495" s="17"/>
      <c r="D495" s="27" t="s">
        <v>40</v>
      </c>
      <c r="E495" s="29">
        <v>1262744</v>
      </c>
      <c r="F495" s="8">
        <f>SUM(E489:E495)</f>
        <v>4693095.7799999993</v>
      </c>
      <c r="G495" s="30">
        <f>+F495/F508</f>
        <v>0.19900476900849329</v>
      </c>
    </row>
    <row r="496" spans="3:7" ht="2.4500000000000002" customHeight="1" x14ac:dyDescent="0.25">
      <c r="C496" s="17"/>
      <c r="D496" s="18"/>
      <c r="E496" s="19"/>
      <c r="F496" s="25"/>
      <c r="G496" s="24"/>
    </row>
    <row r="497" spans="3:7" ht="12" customHeight="1" x14ac:dyDescent="0.25">
      <c r="C497" s="17"/>
      <c r="D497" s="31" t="s">
        <v>41</v>
      </c>
      <c r="E497" s="19"/>
      <c r="F497" s="32">
        <f>SUM(F482:F495)</f>
        <v>15905197.33</v>
      </c>
      <c r="G497" s="33">
        <f>+F497/F508</f>
        <v>0.6744397022920241</v>
      </c>
    </row>
    <row r="498" spans="3:7" ht="6" customHeight="1" x14ac:dyDescent="0.25">
      <c r="C498" s="17"/>
      <c r="D498" s="31"/>
      <c r="E498" s="19"/>
      <c r="F498" s="34"/>
      <c r="G498" s="35"/>
    </row>
    <row r="499" spans="3:7" ht="12" hidden="1" customHeight="1" x14ac:dyDescent="0.25">
      <c r="C499" s="17" t="s">
        <v>35</v>
      </c>
      <c r="D499" s="36"/>
      <c r="E499" s="25"/>
      <c r="F499" s="19"/>
      <c r="G499" s="24"/>
    </row>
    <row r="500" spans="3:7" ht="12" hidden="1" customHeight="1" x14ac:dyDescent="0.25">
      <c r="C500" s="17"/>
      <c r="D500" s="37" t="s">
        <v>42</v>
      </c>
      <c r="E500" s="38"/>
      <c r="F500" s="13">
        <v>0</v>
      </c>
      <c r="G500" s="39">
        <f>+F500/F508</f>
        <v>0</v>
      </c>
    </row>
    <row r="501" spans="3:7" ht="6" customHeight="1" x14ac:dyDescent="0.25">
      <c r="C501" s="17"/>
      <c r="D501" s="31"/>
      <c r="E501" s="19"/>
      <c r="F501" s="34"/>
      <c r="G501" s="35"/>
    </row>
    <row r="502" spans="3:7" ht="12" customHeight="1" x14ac:dyDescent="0.25">
      <c r="C502" s="17" t="s">
        <v>10</v>
      </c>
      <c r="D502" s="18"/>
      <c r="E502" s="19"/>
      <c r="F502" s="25"/>
      <c r="G502" s="24"/>
    </row>
    <row r="503" spans="3:7" ht="12" customHeight="1" x14ac:dyDescent="0.25">
      <c r="C503" s="17"/>
      <c r="D503" s="18" t="s">
        <v>11</v>
      </c>
      <c r="E503" s="13">
        <v>626523.06999999995</v>
      </c>
      <c r="F503" s="25"/>
      <c r="G503" s="24"/>
    </row>
    <row r="504" spans="3:7" ht="12" customHeight="1" x14ac:dyDescent="0.25">
      <c r="C504" s="17"/>
      <c r="D504" s="18" t="s">
        <v>12</v>
      </c>
      <c r="E504" s="29">
        <v>7051110.3200000003</v>
      </c>
      <c r="F504" s="29">
        <f>SUM(E503:E504)</f>
        <v>7677633.3900000006</v>
      </c>
      <c r="G504" s="40">
        <f>+F504/F508</f>
        <v>0.32556029770797595</v>
      </c>
    </row>
    <row r="505" spans="3:7" ht="2.4500000000000002" customHeight="1" x14ac:dyDescent="0.25">
      <c r="C505" s="17"/>
      <c r="D505" s="36"/>
      <c r="E505" s="25"/>
      <c r="F505" s="19"/>
      <c r="G505" s="24"/>
    </row>
    <row r="506" spans="3:7" ht="12" customHeight="1" x14ac:dyDescent="0.25">
      <c r="C506" s="17"/>
      <c r="D506" s="31" t="s">
        <v>41</v>
      </c>
      <c r="E506" s="19"/>
      <c r="F506" s="32">
        <f>SUM(F500:F504)</f>
        <v>7677633.3900000006</v>
      </c>
      <c r="G506" s="33">
        <f>+G500+G504</f>
        <v>0.32556029770797595</v>
      </c>
    </row>
    <row r="507" spans="3:7" ht="2.4500000000000002" customHeight="1" x14ac:dyDescent="0.25">
      <c r="C507" s="17"/>
      <c r="D507" s="36"/>
      <c r="E507" s="25"/>
      <c r="F507" s="19"/>
      <c r="G507" s="24"/>
    </row>
    <row r="508" spans="3:7" ht="12" customHeight="1" thickBot="1" x14ac:dyDescent="0.3">
      <c r="C508" s="17"/>
      <c r="D508" s="41" t="s">
        <v>13</v>
      </c>
      <c r="E508" s="25"/>
      <c r="F508" s="42">
        <f>+F497+F506</f>
        <v>23582830.719999999</v>
      </c>
      <c r="G508" s="43">
        <f>+G497+G506</f>
        <v>1</v>
      </c>
    </row>
    <row r="509" spans="3:7" ht="6" customHeight="1" thickTop="1" x14ac:dyDescent="0.25">
      <c r="C509" s="44"/>
      <c r="D509" s="45"/>
      <c r="E509" s="46"/>
      <c r="F509" s="46"/>
      <c r="G509" s="40"/>
    </row>
    <row r="510" spans="3:7" x14ac:dyDescent="0.25">
      <c r="C510" s="9"/>
      <c r="D510" s="10"/>
      <c r="E510" s="11"/>
      <c r="F510" s="11"/>
      <c r="G510" s="12"/>
    </row>
    <row r="511" spans="3:7" ht="16.5" x14ac:dyDescent="0.3">
      <c r="C511" s="59" t="s">
        <v>26</v>
      </c>
      <c r="D511" s="59"/>
      <c r="E511" s="59"/>
      <c r="F511" s="59"/>
      <c r="G511" s="59"/>
    </row>
    <row r="512" spans="3:7" ht="6" customHeight="1" x14ac:dyDescent="0.25"/>
    <row r="513" spans="3:7" ht="12" customHeight="1" x14ac:dyDescent="0.25">
      <c r="C513" s="57" t="s">
        <v>1</v>
      </c>
      <c r="D513" s="58"/>
      <c r="E513" s="14" t="s">
        <v>36</v>
      </c>
      <c r="F513" s="15" t="s">
        <v>2</v>
      </c>
      <c r="G513" s="16" t="s">
        <v>3</v>
      </c>
    </row>
    <row r="514" spans="3:7" ht="12" customHeight="1" x14ac:dyDescent="0.25">
      <c r="C514" s="17" t="s">
        <v>37</v>
      </c>
      <c r="D514" s="18"/>
      <c r="E514" s="19"/>
      <c r="F514" s="20"/>
      <c r="G514" s="21"/>
    </row>
    <row r="515" spans="3:7" ht="12" customHeight="1" x14ac:dyDescent="0.25">
      <c r="C515" s="17"/>
      <c r="D515" s="18" t="s">
        <v>4</v>
      </c>
      <c r="E515" s="22"/>
      <c r="F515" s="23">
        <v>5347051.0999999996</v>
      </c>
      <c r="G515" s="24">
        <f>+F515/F541</f>
        <v>0.48666736334644123</v>
      </c>
    </row>
    <row r="516" spans="3:7" ht="12" customHeight="1" x14ac:dyDescent="0.25">
      <c r="C516" s="17"/>
      <c r="D516" s="18" t="s">
        <v>5</v>
      </c>
      <c r="E516" s="19"/>
      <c r="F516" s="6">
        <v>2327904.5</v>
      </c>
      <c r="G516" s="24">
        <f>+F516/F541</f>
        <v>0.21187662581667038</v>
      </c>
    </row>
    <row r="517" spans="3:7" ht="12" customHeight="1" x14ac:dyDescent="0.25">
      <c r="C517" s="17"/>
      <c r="D517" s="18" t="s">
        <v>38</v>
      </c>
      <c r="E517" s="19"/>
      <c r="F517" s="26"/>
      <c r="G517" s="24"/>
    </row>
    <row r="518" spans="3:7" ht="12" customHeight="1" x14ac:dyDescent="0.25">
      <c r="C518" s="17"/>
      <c r="D518" s="27" t="s">
        <v>34</v>
      </c>
      <c r="E518" s="13">
        <v>8828.7800000000007</v>
      </c>
      <c r="F518" s="6"/>
    </row>
    <row r="519" spans="3:7" ht="12" customHeight="1" x14ac:dyDescent="0.25">
      <c r="C519" s="17"/>
      <c r="D519" s="27" t="s">
        <v>8</v>
      </c>
      <c r="E519" s="25">
        <v>35586.33</v>
      </c>
      <c r="F519" s="28"/>
      <c r="G519" s="48"/>
    </row>
    <row r="520" spans="3:7" ht="12" customHeight="1" x14ac:dyDescent="0.25">
      <c r="C520" s="17"/>
      <c r="D520" s="27" t="s">
        <v>9</v>
      </c>
      <c r="E520" s="29">
        <v>25431.91</v>
      </c>
      <c r="F520" s="25">
        <f>SUM(E518:E520)</f>
        <v>69847.02</v>
      </c>
      <c r="G520" s="24">
        <f>+F520/F541-0.0001</f>
        <v>6.2571984679566936E-3</v>
      </c>
    </row>
    <row r="521" spans="3:7" ht="12" customHeight="1" x14ac:dyDescent="0.25">
      <c r="C521" s="17"/>
      <c r="D521" s="18" t="s">
        <v>39</v>
      </c>
      <c r="E521" s="13"/>
      <c r="F521" s="26"/>
      <c r="G521" s="24"/>
    </row>
    <row r="522" spans="3:7" ht="12" customHeight="1" x14ac:dyDescent="0.25">
      <c r="C522" s="17"/>
      <c r="D522" s="27" t="s">
        <v>33</v>
      </c>
      <c r="E522" s="13">
        <v>371696.32</v>
      </c>
      <c r="F522" s="26"/>
      <c r="G522" s="24"/>
    </row>
    <row r="523" spans="3:7" ht="12" customHeight="1" x14ac:dyDescent="0.25">
      <c r="C523" s="17"/>
      <c r="D523" s="27" t="s">
        <v>6</v>
      </c>
      <c r="E523" s="25">
        <v>120246.47</v>
      </c>
      <c r="F523" s="26"/>
      <c r="G523" s="24"/>
    </row>
    <row r="524" spans="3:7" ht="12" customHeight="1" x14ac:dyDescent="0.25">
      <c r="C524" s="17"/>
      <c r="D524" s="27" t="s">
        <v>7</v>
      </c>
      <c r="E524" s="25">
        <v>127795.89</v>
      </c>
      <c r="F524" s="26"/>
      <c r="G524" s="24"/>
    </row>
    <row r="525" spans="3:7" ht="12" customHeight="1" x14ac:dyDescent="0.25">
      <c r="C525" s="17"/>
      <c r="D525" s="27" t="s">
        <v>31</v>
      </c>
      <c r="E525" s="25">
        <v>601722.08299999998</v>
      </c>
      <c r="F525" s="26"/>
      <c r="G525" s="24"/>
    </row>
    <row r="526" spans="3:7" ht="12" customHeight="1" x14ac:dyDescent="0.25">
      <c r="C526" s="17"/>
      <c r="D526" s="27" t="s">
        <v>32</v>
      </c>
      <c r="E526" s="25">
        <v>64389.55</v>
      </c>
      <c r="F526" s="26"/>
      <c r="G526" s="24"/>
    </row>
    <row r="527" spans="3:7" ht="12" hidden="1" customHeight="1" x14ac:dyDescent="0.25">
      <c r="C527" s="17"/>
      <c r="D527" s="27" t="s">
        <v>45</v>
      </c>
      <c r="E527" s="25"/>
      <c r="F527" s="26"/>
      <c r="G527" s="24"/>
    </row>
    <row r="528" spans="3:7" ht="12" customHeight="1" x14ac:dyDescent="0.25">
      <c r="C528" s="17"/>
      <c r="D528" s="27" t="s">
        <v>40</v>
      </c>
      <c r="E528" s="29">
        <v>610152</v>
      </c>
      <c r="F528" s="8">
        <f>SUM(E522:E528)</f>
        <v>1896002.3130000001</v>
      </c>
      <c r="G528" s="30">
        <f>+F528/F541</f>
        <v>0.17256660340621471</v>
      </c>
    </row>
    <row r="529" spans="3:7" ht="2.4500000000000002" customHeight="1" x14ac:dyDescent="0.25">
      <c r="C529" s="17"/>
      <c r="D529" s="18"/>
      <c r="E529" s="19"/>
      <c r="F529" s="25"/>
      <c r="G529" s="24"/>
    </row>
    <row r="530" spans="3:7" ht="12" customHeight="1" x14ac:dyDescent="0.25">
      <c r="C530" s="17"/>
      <c r="D530" s="31" t="s">
        <v>41</v>
      </c>
      <c r="E530" s="19"/>
      <c r="F530" s="32">
        <f>SUM(F515:F528)</f>
        <v>9640804.9329999983</v>
      </c>
      <c r="G530" s="33">
        <f>+F530/F541</f>
        <v>0.8774677910372829</v>
      </c>
    </row>
    <row r="531" spans="3:7" ht="6" customHeight="1" x14ac:dyDescent="0.25">
      <c r="C531" s="17"/>
      <c r="D531" s="31"/>
      <c r="E531" s="19"/>
      <c r="F531" s="34"/>
      <c r="G531" s="35"/>
    </row>
    <row r="532" spans="3:7" ht="12" hidden="1" customHeight="1" x14ac:dyDescent="0.25">
      <c r="C532" s="17" t="s">
        <v>35</v>
      </c>
      <c r="D532" s="36"/>
      <c r="E532" s="25"/>
      <c r="F532" s="19"/>
      <c r="G532" s="24"/>
    </row>
    <row r="533" spans="3:7" ht="12" hidden="1" customHeight="1" x14ac:dyDescent="0.25">
      <c r="C533" s="17"/>
      <c r="D533" s="37" t="s">
        <v>42</v>
      </c>
      <c r="E533" s="38"/>
      <c r="F533" s="13">
        <v>0</v>
      </c>
      <c r="G533" s="39">
        <f>+F533/F541</f>
        <v>0</v>
      </c>
    </row>
    <row r="534" spans="3:7" ht="6" customHeight="1" x14ac:dyDescent="0.25">
      <c r="C534" s="17"/>
      <c r="D534" s="31"/>
      <c r="E534" s="19"/>
      <c r="F534" s="34"/>
      <c r="G534" s="35"/>
    </row>
    <row r="535" spans="3:7" ht="12" customHeight="1" x14ac:dyDescent="0.25">
      <c r="C535" s="17" t="s">
        <v>10</v>
      </c>
      <c r="D535" s="18"/>
      <c r="E535" s="19"/>
      <c r="F535" s="25"/>
      <c r="G535" s="24"/>
    </row>
    <row r="536" spans="3:7" ht="12" customHeight="1" x14ac:dyDescent="0.25">
      <c r="C536" s="17"/>
      <c r="D536" s="18" t="s">
        <v>11</v>
      </c>
      <c r="E536" s="13">
        <v>267825.03000000003</v>
      </c>
      <c r="F536" s="25"/>
      <c r="G536" s="24"/>
    </row>
    <row r="537" spans="3:7" ht="12" customHeight="1" x14ac:dyDescent="0.25">
      <c r="C537" s="17"/>
      <c r="D537" s="18" t="s">
        <v>12</v>
      </c>
      <c r="E537" s="29">
        <v>1078445.6100000001</v>
      </c>
      <c r="F537" s="29">
        <f>SUM(E536:E537)</f>
        <v>1346270.6400000001</v>
      </c>
      <c r="G537" s="40">
        <f>+F537/F541</f>
        <v>0.12253220896271706</v>
      </c>
    </row>
    <row r="538" spans="3:7" ht="2.4500000000000002" customHeight="1" x14ac:dyDescent="0.25">
      <c r="C538" s="17"/>
      <c r="D538" s="36"/>
      <c r="E538" s="25"/>
      <c r="F538" s="19"/>
      <c r="G538" s="24"/>
    </row>
    <row r="539" spans="3:7" ht="12" customHeight="1" x14ac:dyDescent="0.25">
      <c r="C539" s="17"/>
      <c r="D539" s="31" t="s">
        <v>41</v>
      </c>
      <c r="E539" s="19"/>
      <c r="F539" s="32">
        <f>SUM(F533:F537)</f>
        <v>1346270.6400000001</v>
      </c>
      <c r="G539" s="33">
        <f>+G533+G537</f>
        <v>0.12253220896271706</v>
      </c>
    </row>
    <row r="540" spans="3:7" ht="2.4500000000000002" customHeight="1" x14ac:dyDescent="0.25">
      <c r="C540" s="17"/>
      <c r="D540" s="36"/>
      <c r="E540" s="25"/>
      <c r="F540" s="19"/>
      <c r="G540" s="24"/>
    </row>
    <row r="541" spans="3:7" ht="12" customHeight="1" thickBot="1" x14ac:dyDescent="0.3">
      <c r="C541" s="17"/>
      <c r="D541" s="41" t="s">
        <v>13</v>
      </c>
      <c r="E541" s="25"/>
      <c r="F541" s="56">
        <f>+F530+F539</f>
        <v>10987075.572999999</v>
      </c>
      <c r="G541" s="43">
        <f>+G530+G539</f>
        <v>1</v>
      </c>
    </row>
    <row r="542" spans="3:7" ht="6" customHeight="1" thickTop="1" x14ac:dyDescent="0.25">
      <c r="C542" s="44"/>
      <c r="D542" s="45"/>
      <c r="E542" s="46"/>
      <c r="F542" s="46"/>
      <c r="G542" s="40"/>
    </row>
    <row r="544" spans="3:7" ht="16.5" x14ac:dyDescent="0.3">
      <c r="C544" s="59" t="s">
        <v>27</v>
      </c>
      <c r="D544" s="59"/>
      <c r="E544" s="59"/>
      <c r="F544" s="59"/>
      <c r="G544" s="59"/>
    </row>
    <row r="545" spans="3:7" ht="6" customHeight="1" x14ac:dyDescent="0.25"/>
    <row r="546" spans="3:7" ht="12" customHeight="1" x14ac:dyDescent="0.25">
      <c r="C546" s="57" t="s">
        <v>1</v>
      </c>
      <c r="D546" s="58"/>
      <c r="E546" s="14" t="s">
        <v>36</v>
      </c>
      <c r="F546" s="15" t="s">
        <v>2</v>
      </c>
      <c r="G546" s="16" t="s">
        <v>3</v>
      </c>
    </row>
    <row r="547" spans="3:7" ht="12" customHeight="1" x14ac:dyDescent="0.25">
      <c r="C547" s="17" t="s">
        <v>37</v>
      </c>
      <c r="D547" s="18"/>
      <c r="E547" s="19"/>
      <c r="F547" s="20"/>
      <c r="G547" s="21"/>
    </row>
    <row r="548" spans="3:7" ht="12" customHeight="1" x14ac:dyDescent="0.25">
      <c r="C548" s="17"/>
      <c r="D548" s="18" t="s">
        <v>4</v>
      </c>
      <c r="E548" s="22"/>
      <c r="F548" s="23">
        <v>4031662.18</v>
      </c>
      <c r="G548" s="24">
        <f>+F548/F574</f>
        <v>0.27660803756221586</v>
      </c>
    </row>
    <row r="549" spans="3:7" ht="12" customHeight="1" x14ac:dyDescent="0.25">
      <c r="C549" s="17"/>
      <c r="D549" s="18" t="s">
        <v>5</v>
      </c>
      <c r="E549" s="19"/>
      <c r="F549" s="6">
        <v>1718492.17</v>
      </c>
      <c r="G549" s="24">
        <f>+F549/F574</f>
        <v>0.11790391294881104</v>
      </c>
    </row>
    <row r="550" spans="3:7" ht="12" customHeight="1" x14ac:dyDescent="0.25">
      <c r="C550" s="17"/>
      <c r="D550" s="18" t="s">
        <v>38</v>
      </c>
      <c r="E550" s="19"/>
      <c r="F550" s="26"/>
      <c r="G550" s="24"/>
    </row>
    <row r="551" spans="3:7" ht="12" customHeight="1" x14ac:dyDescent="0.25">
      <c r="C551" s="17"/>
      <c r="D551" s="27" t="s">
        <v>34</v>
      </c>
      <c r="E551" s="13">
        <v>750.23</v>
      </c>
      <c r="F551" s="6"/>
    </row>
    <row r="552" spans="3:7" ht="12" hidden="1" customHeight="1" x14ac:dyDescent="0.25">
      <c r="C552" s="17"/>
      <c r="D552" s="27" t="s">
        <v>8</v>
      </c>
      <c r="E552" s="25">
        <v>0</v>
      </c>
      <c r="F552" s="28"/>
      <c r="G552" s="48"/>
    </row>
    <row r="553" spans="3:7" ht="12" customHeight="1" x14ac:dyDescent="0.25">
      <c r="C553" s="17"/>
      <c r="D553" s="27" t="s">
        <v>9</v>
      </c>
      <c r="E553" s="29">
        <v>1455.93</v>
      </c>
      <c r="F553" s="25">
        <f>SUM(E551:E553)</f>
        <v>2206.16</v>
      </c>
      <c r="G553" s="24">
        <f>+F553/F574-0.0001</f>
        <v>5.136228208194221E-5</v>
      </c>
    </row>
    <row r="554" spans="3:7" ht="12" customHeight="1" x14ac:dyDescent="0.25">
      <c r="C554" s="17"/>
      <c r="D554" s="18" t="s">
        <v>39</v>
      </c>
      <c r="E554" s="13"/>
      <c r="F554" s="26"/>
      <c r="G554" s="24"/>
    </row>
    <row r="555" spans="3:7" ht="12" customHeight="1" x14ac:dyDescent="0.25">
      <c r="C555" s="17"/>
      <c r="D555" s="27" t="s">
        <v>33</v>
      </c>
      <c r="E555" s="13">
        <v>484033.78</v>
      </c>
      <c r="F555" s="26"/>
      <c r="G555" s="24"/>
    </row>
    <row r="556" spans="3:7" ht="12" customHeight="1" x14ac:dyDescent="0.25">
      <c r="C556" s="17"/>
      <c r="D556" s="27" t="s">
        <v>6</v>
      </c>
      <c r="E556" s="25">
        <v>206718.01</v>
      </c>
      <c r="F556" s="26"/>
      <c r="G556" s="24"/>
    </row>
    <row r="557" spans="3:7" ht="12" customHeight="1" x14ac:dyDescent="0.25">
      <c r="C557" s="17"/>
      <c r="D557" s="27" t="s">
        <v>7</v>
      </c>
      <c r="E557" s="25">
        <v>215980.08</v>
      </c>
      <c r="F557" s="26"/>
      <c r="G557" s="24"/>
    </row>
    <row r="558" spans="3:7" ht="12" customHeight="1" x14ac:dyDescent="0.25">
      <c r="C558" s="17"/>
      <c r="D558" s="27" t="s">
        <v>31</v>
      </c>
      <c r="E558" s="25">
        <v>951764.52</v>
      </c>
      <c r="F558" s="26"/>
      <c r="G558" s="24"/>
    </row>
    <row r="559" spans="3:7" ht="12" customHeight="1" x14ac:dyDescent="0.25">
      <c r="C559" s="17"/>
      <c r="D559" s="27" t="s">
        <v>32</v>
      </c>
      <c r="E559" s="25">
        <v>69278.61</v>
      </c>
      <c r="G559" s="5"/>
    </row>
    <row r="560" spans="3:7" ht="12" hidden="1" customHeight="1" x14ac:dyDescent="0.25">
      <c r="C560" s="17"/>
      <c r="D560" s="27" t="s">
        <v>45</v>
      </c>
      <c r="E560" s="29"/>
    </row>
    <row r="561" spans="3:7" ht="12" customHeight="1" x14ac:dyDescent="0.25">
      <c r="C561" s="17"/>
      <c r="D561" s="27" t="s">
        <v>40</v>
      </c>
      <c r="E561" s="29">
        <v>1457580</v>
      </c>
      <c r="F561" s="8">
        <f>SUM(E555:E561)</f>
        <v>3385355</v>
      </c>
      <c r="G561" s="30">
        <f>+F561/F574</f>
        <v>0.23226559200489244</v>
      </c>
    </row>
    <row r="562" spans="3:7" ht="2.4500000000000002" customHeight="1" x14ac:dyDescent="0.25">
      <c r="C562" s="17"/>
      <c r="D562" s="18"/>
      <c r="E562" s="19"/>
      <c r="F562" s="25"/>
      <c r="G562" s="24"/>
    </row>
    <row r="563" spans="3:7" ht="12" customHeight="1" x14ac:dyDescent="0.25">
      <c r="C563" s="17"/>
      <c r="D563" s="31" t="s">
        <v>41</v>
      </c>
      <c r="E563" s="19"/>
      <c r="F563" s="32">
        <f>SUM(F548:F561)</f>
        <v>9137715.5099999998</v>
      </c>
      <c r="G563" s="33">
        <f>+F563/F574</f>
        <v>0.62692890479800123</v>
      </c>
    </row>
    <row r="564" spans="3:7" ht="6" customHeight="1" x14ac:dyDescent="0.25">
      <c r="C564" s="17"/>
      <c r="D564" s="31"/>
      <c r="E564" s="19"/>
      <c r="F564" s="34"/>
      <c r="G564" s="35"/>
    </row>
    <row r="565" spans="3:7" ht="12" hidden="1" customHeight="1" x14ac:dyDescent="0.25">
      <c r="C565" s="17" t="s">
        <v>35</v>
      </c>
      <c r="D565" s="36"/>
      <c r="E565" s="25"/>
      <c r="F565" s="19"/>
      <c r="G565" s="24"/>
    </row>
    <row r="566" spans="3:7" ht="12" hidden="1" customHeight="1" x14ac:dyDescent="0.25">
      <c r="C566" s="17"/>
      <c r="D566" s="37" t="s">
        <v>42</v>
      </c>
      <c r="E566" s="38"/>
      <c r="F566" s="13">
        <v>0</v>
      </c>
      <c r="G566" s="39">
        <f>+F566/F574</f>
        <v>0</v>
      </c>
    </row>
    <row r="567" spans="3:7" ht="6" customHeight="1" x14ac:dyDescent="0.25">
      <c r="C567" s="17"/>
      <c r="D567" s="31"/>
      <c r="E567" s="19"/>
      <c r="F567" s="34"/>
      <c r="G567" s="35"/>
    </row>
    <row r="568" spans="3:7" ht="12" customHeight="1" x14ac:dyDescent="0.25">
      <c r="C568" s="17" t="s">
        <v>10</v>
      </c>
      <c r="D568" s="18"/>
      <c r="E568" s="19"/>
      <c r="F568" s="25"/>
      <c r="G568" s="24"/>
    </row>
    <row r="569" spans="3:7" ht="12" customHeight="1" x14ac:dyDescent="0.25">
      <c r="C569" s="17"/>
      <c r="D569" s="18" t="s">
        <v>11</v>
      </c>
      <c r="E569" s="13">
        <v>3484668.64</v>
      </c>
      <c r="F569" s="25"/>
      <c r="G569" s="24"/>
    </row>
    <row r="570" spans="3:7" ht="12" customHeight="1" x14ac:dyDescent="0.25">
      <c r="C570" s="17"/>
      <c r="D570" s="18" t="s">
        <v>12</v>
      </c>
      <c r="E570" s="29">
        <v>1952977.49</v>
      </c>
      <c r="F570" s="29">
        <f>SUM(E569:E570)</f>
        <v>5437646.1299999999</v>
      </c>
      <c r="G570" s="40">
        <f>+F570/F574</f>
        <v>0.37307109520199866</v>
      </c>
    </row>
    <row r="571" spans="3:7" ht="2.4500000000000002" customHeight="1" x14ac:dyDescent="0.25">
      <c r="C571" s="17"/>
      <c r="D571" s="36"/>
      <c r="E571" s="25"/>
      <c r="F571" s="19"/>
      <c r="G571" s="24"/>
    </row>
    <row r="572" spans="3:7" ht="12" customHeight="1" x14ac:dyDescent="0.25">
      <c r="C572" s="17"/>
      <c r="D572" s="31" t="s">
        <v>41</v>
      </c>
      <c r="E572" s="19"/>
      <c r="F572" s="32">
        <f>SUM(F566:F570)</f>
        <v>5437646.1299999999</v>
      </c>
      <c r="G572" s="33">
        <f>+G566+G570</f>
        <v>0.37307109520199866</v>
      </c>
    </row>
    <row r="573" spans="3:7" ht="2.4500000000000002" customHeight="1" x14ac:dyDescent="0.25">
      <c r="C573" s="17"/>
      <c r="D573" s="36"/>
      <c r="E573" s="25"/>
      <c r="F573" s="19"/>
      <c r="G573" s="24"/>
    </row>
    <row r="574" spans="3:7" ht="12" customHeight="1" thickBot="1" x14ac:dyDescent="0.3">
      <c r="C574" s="17"/>
      <c r="D574" s="41" t="s">
        <v>13</v>
      </c>
      <c r="E574" s="25"/>
      <c r="F574" s="56">
        <f>+F563+F572</f>
        <v>14575361.640000001</v>
      </c>
      <c r="G574" s="43">
        <f>+G563+G572</f>
        <v>0.99999999999999989</v>
      </c>
    </row>
    <row r="575" spans="3:7" ht="6" customHeight="1" thickTop="1" x14ac:dyDescent="0.25">
      <c r="C575" s="44"/>
      <c r="D575" s="45"/>
      <c r="E575" s="46"/>
      <c r="F575" s="46"/>
      <c r="G575" s="40"/>
    </row>
    <row r="576" spans="3:7" x14ac:dyDescent="0.25">
      <c r="C576" s="9"/>
      <c r="D576" s="10"/>
      <c r="E576" s="11"/>
      <c r="F576" s="11"/>
      <c r="G576" s="12"/>
    </row>
    <row r="577" spans="3:7" ht="16.5" x14ac:dyDescent="0.3">
      <c r="C577" s="59" t="s">
        <v>28</v>
      </c>
      <c r="D577" s="59"/>
      <c r="E577" s="59"/>
      <c r="F577" s="59"/>
      <c r="G577" s="59"/>
    </row>
    <row r="578" spans="3:7" ht="6" customHeight="1" x14ac:dyDescent="0.25"/>
    <row r="579" spans="3:7" ht="12" customHeight="1" x14ac:dyDescent="0.25">
      <c r="C579" s="57" t="s">
        <v>1</v>
      </c>
      <c r="D579" s="58"/>
      <c r="E579" s="14" t="s">
        <v>36</v>
      </c>
      <c r="F579" s="15" t="s">
        <v>2</v>
      </c>
      <c r="G579" s="16" t="s">
        <v>3</v>
      </c>
    </row>
    <row r="580" spans="3:7" ht="12" customHeight="1" x14ac:dyDescent="0.25">
      <c r="C580" s="17" t="s">
        <v>37</v>
      </c>
      <c r="D580" s="18"/>
      <c r="E580" s="19"/>
      <c r="F580" s="20"/>
      <c r="G580" s="21"/>
    </row>
    <row r="581" spans="3:7" ht="12" customHeight="1" x14ac:dyDescent="0.25">
      <c r="C581" s="17"/>
      <c r="D581" s="18" t="s">
        <v>4</v>
      </c>
      <c r="E581" s="22"/>
      <c r="F581" s="23">
        <v>3803034.24</v>
      </c>
      <c r="G581" s="24">
        <f>+F581/F607</f>
        <v>0.13945500071953623</v>
      </c>
    </row>
    <row r="582" spans="3:7" ht="12" customHeight="1" x14ac:dyDescent="0.25">
      <c r="C582" s="17"/>
      <c r="D582" s="18" t="s">
        <v>5</v>
      </c>
      <c r="E582" s="19"/>
      <c r="F582" s="6">
        <v>1610048.62</v>
      </c>
      <c r="G582" s="24">
        <f>+F582/F607</f>
        <v>5.9039524046091245E-2</v>
      </c>
    </row>
    <row r="583" spans="3:7" ht="12" customHeight="1" x14ac:dyDescent="0.25">
      <c r="C583" s="17"/>
      <c r="D583" s="18" t="s">
        <v>38</v>
      </c>
      <c r="E583" s="25"/>
      <c r="F583" s="26"/>
      <c r="G583" s="24"/>
    </row>
    <row r="584" spans="3:7" ht="12" customHeight="1" x14ac:dyDescent="0.25">
      <c r="C584" s="17"/>
      <c r="D584" s="52" t="s">
        <v>34</v>
      </c>
      <c r="E584" s="13">
        <v>2422.7800000000002</v>
      </c>
      <c r="F584" s="53"/>
    </row>
    <row r="585" spans="3:7" ht="12" customHeight="1" x14ac:dyDescent="0.25">
      <c r="C585" s="17"/>
      <c r="D585" s="27" t="s">
        <v>8</v>
      </c>
      <c r="E585" s="29">
        <v>4925.05</v>
      </c>
      <c r="F585" s="25">
        <f>SUM(E584:E586)</f>
        <v>7347.83</v>
      </c>
      <c r="G585" s="24">
        <f>+F585/F607</f>
        <v>2.6944055016896981E-4</v>
      </c>
    </row>
    <row r="586" spans="3:7" ht="12" hidden="1" customHeight="1" x14ac:dyDescent="0.25">
      <c r="C586" s="17"/>
      <c r="D586" s="27" t="s">
        <v>9</v>
      </c>
      <c r="E586" s="29">
        <v>0</v>
      </c>
    </row>
    <row r="587" spans="3:7" ht="12" customHeight="1" x14ac:dyDescent="0.25">
      <c r="C587" s="17"/>
      <c r="D587" s="18" t="s">
        <v>39</v>
      </c>
      <c r="E587" s="13"/>
      <c r="F587" s="26"/>
      <c r="G587" s="24"/>
    </row>
    <row r="588" spans="3:7" ht="12" customHeight="1" x14ac:dyDescent="0.25">
      <c r="C588" s="17"/>
      <c r="D588" s="27" t="s">
        <v>33</v>
      </c>
      <c r="E588" s="13">
        <v>513889.23</v>
      </c>
      <c r="F588" s="26"/>
      <c r="G588" s="24"/>
    </row>
    <row r="589" spans="3:7" ht="12" customHeight="1" x14ac:dyDescent="0.25">
      <c r="C589" s="17"/>
      <c r="D589" s="27" t="s">
        <v>6</v>
      </c>
      <c r="E589" s="25">
        <v>523481.09</v>
      </c>
      <c r="F589" s="26"/>
      <c r="G589" s="24"/>
    </row>
    <row r="590" spans="3:7" ht="12" customHeight="1" x14ac:dyDescent="0.25">
      <c r="C590" s="17"/>
      <c r="D590" s="27" t="s">
        <v>7</v>
      </c>
      <c r="E590" s="25">
        <v>546607.17000000004</v>
      </c>
      <c r="F590" s="26"/>
      <c r="G590" s="24"/>
    </row>
    <row r="591" spans="3:7" ht="12" customHeight="1" x14ac:dyDescent="0.25">
      <c r="C591" s="17"/>
      <c r="D591" s="27" t="s">
        <v>31</v>
      </c>
      <c r="E591" s="25">
        <v>2469553.39</v>
      </c>
      <c r="F591" s="26"/>
      <c r="G591" s="24"/>
    </row>
    <row r="592" spans="3:7" ht="12" customHeight="1" x14ac:dyDescent="0.25">
      <c r="C592" s="17"/>
      <c r="D592" s="27" t="s">
        <v>32</v>
      </c>
      <c r="E592" s="25">
        <v>97290.04</v>
      </c>
      <c r="G592" s="5"/>
    </row>
    <row r="593" spans="3:7" ht="12" hidden="1" customHeight="1" x14ac:dyDescent="0.25">
      <c r="C593" s="17"/>
      <c r="D593" s="27" t="s">
        <v>45</v>
      </c>
      <c r="E593" s="29"/>
      <c r="G593" s="5"/>
    </row>
    <row r="594" spans="3:7" ht="12" customHeight="1" x14ac:dyDescent="0.25">
      <c r="C594" s="17"/>
      <c r="D594" s="27" t="s">
        <v>40</v>
      </c>
      <c r="E594" s="29">
        <v>1506034</v>
      </c>
      <c r="F594" s="8">
        <f>SUM(E588:E594)</f>
        <v>5656854.9199999999</v>
      </c>
      <c r="G594" s="30">
        <f>+F594/F607</f>
        <v>0.20743350102967048</v>
      </c>
    </row>
    <row r="595" spans="3:7" ht="2.4500000000000002" customHeight="1" x14ac:dyDescent="0.25">
      <c r="C595" s="17"/>
      <c r="D595" s="18"/>
      <c r="E595" s="19"/>
      <c r="F595" s="25"/>
      <c r="G595" s="24"/>
    </row>
    <row r="596" spans="3:7" ht="12" customHeight="1" x14ac:dyDescent="0.25">
      <c r="C596" s="17"/>
      <c r="D596" s="31" t="s">
        <v>41</v>
      </c>
      <c r="E596" s="19"/>
      <c r="F596" s="32">
        <f>SUM(F581:F594)</f>
        <v>11077285.609999999</v>
      </c>
      <c r="G596" s="33">
        <f>+F596/F607</f>
        <v>0.40619746634546688</v>
      </c>
    </row>
    <row r="597" spans="3:7" ht="6" customHeight="1" x14ac:dyDescent="0.25">
      <c r="C597" s="17"/>
      <c r="D597" s="31"/>
      <c r="E597" s="19"/>
      <c r="F597" s="34"/>
      <c r="G597" s="35"/>
    </row>
    <row r="598" spans="3:7" ht="12" hidden="1" customHeight="1" x14ac:dyDescent="0.25">
      <c r="C598" s="17" t="s">
        <v>35</v>
      </c>
      <c r="D598" s="36"/>
      <c r="E598" s="25"/>
      <c r="F598" s="19"/>
      <c r="G598" s="24"/>
    </row>
    <row r="599" spans="3:7" ht="12" hidden="1" customHeight="1" x14ac:dyDescent="0.25">
      <c r="C599" s="17"/>
      <c r="D599" s="37" t="s">
        <v>42</v>
      </c>
      <c r="E599" s="38"/>
      <c r="F599" s="13">
        <v>0</v>
      </c>
      <c r="G599" s="39">
        <f>+F599/F607</f>
        <v>0</v>
      </c>
    </row>
    <row r="600" spans="3:7" ht="6" customHeight="1" x14ac:dyDescent="0.25">
      <c r="C600" s="17"/>
      <c r="D600" s="31"/>
      <c r="E600" s="19"/>
      <c r="F600" s="34"/>
      <c r="G600" s="35"/>
    </row>
    <row r="601" spans="3:7" ht="12" customHeight="1" x14ac:dyDescent="0.25">
      <c r="C601" s="17" t="s">
        <v>10</v>
      </c>
      <c r="D601" s="18"/>
      <c r="E601" s="19"/>
      <c r="F601" s="25"/>
      <c r="G601" s="24"/>
    </row>
    <row r="602" spans="3:7" ht="12" customHeight="1" x14ac:dyDescent="0.25">
      <c r="C602" s="17"/>
      <c r="D602" s="18" t="s">
        <v>11</v>
      </c>
      <c r="E602" s="13">
        <v>11267881.369999999</v>
      </c>
      <c r="F602" s="25"/>
      <c r="G602" s="24"/>
    </row>
    <row r="603" spans="3:7" ht="12" customHeight="1" x14ac:dyDescent="0.25">
      <c r="C603" s="17"/>
      <c r="D603" s="18" t="s">
        <v>12</v>
      </c>
      <c r="E603" s="29">
        <v>4925524.07</v>
      </c>
      <c r="F603" s="29">
        <f>SUM(E602:E603)</f>
        <v>16193405.439999999</v>
      </c>
      <c r="G603" s="40">
        <f>+F603/F607</f>
        <v>0.59380253365453317</v>
      </c>
    </row>
    <row r="604" spans="3:7" ht="2.4500000000000002" customHeight="1" x14ac:dyDescent="0.25">
      <c r="C604" s="17"/>
      <c r="D604" s="36"/>
      <c r="E604" s="25"/>
      <c r="F604" s="19"/>
      <c r="G604" s="24"/>
    </row>
    <row r="605" spans="3:7" ht="12" customHeight="1" x14ac:dyDescent="0.25">
      <c r="C605" s="17"/>
      <c r="D605" s="31" t="s">
        <v>41</v>
      </c>
      <c r="E605" s="19"/>
      <c r="F605" s="32">
        <f>SUM(F600:F603)</f>
        <v>16193405.439999999</v>
      </c>
      <c r="G605" s="33">
        <f>+G599+G603</f>
        <v>0.59380253365453317</v>
      </c>
    </row>
    <row r="606" spans="3:7" ht="2.4500000000000002" customHeight="1" x14ac:dyDescent="0.25">
      <c r="C606" s="17"/>
      <c r="D606" s="36"/>
      <c r="E606" s="25"/>
      <c r="F606" s="19"/>
      <c r="G606" s="24"/>
    </row>
    <row r="607" spans="3:7" ht="12" customHeight="1" thickBot="1" x14ac:dyDescent="0.3">
      <c r="C607" s="17"/>
      <c r="D607" s="41" t="s">
        <v>13</v>
      </c>
      <c r="E607" s="25"/>
      <c r="F607" s="56">
        <f>+F596+F605</f>
        <v>27270691.049999997</v>
      </c>
      <c r="G607" s="43">
        <f>+G596+G605</f>
        <v>1</v>
      </c>
    </row>
    <row r="608" spans="3:7" ht="6" customHeight="1" thickTop="1" x14ac:dyDescent="0.25">
      <c r="C608" s="44"/>
      <c r="D608" s="45"/>
      <c r="E608" s="46"/>
      <c r="F608" s="46"/>
      <c r="G608" s="40"/>
    </row>
    <row r="610" spans="3:7" ht="16.5" x14ac:dyDescent="0.3">
      <c r="C610" s="59" t="s">
        <v>29</v>
      </c>
      <c r="D610" s="59"/>
      <c r="E610" s="59"/>
      <c r="F610" s="59"/>
      <c r="G610" s="59"/>
    </row>
    <row r="611" spans="3:7" ht="6" customHeight="1" x14ac:dyDescent="0.25"/>
    <row r="612" spans="3:7" ht="12" customHeight="1" x14ac:dyDescent="0.25">
      <c r="C612" s="57" t="s">
        <v>1</v>
      </c>
      <c r="D612" s="58"/>
      <c r="E612" s="14" t="s">
        <v>36</v>
      </c>
      <c r="F612" s="15" t="s">
        <v>2</v>
      </c>
      <c r="G612" s="16" t="s">
        <v>3</v>
      </c>
    </row>
    <row r="613" spans="3:7" ht="12" customHeight="1" x14ac:dyDescent="0.25">
      <c r="C613" s="17" t="s">
        <v>37</v>
      </c>
      <c r="D613" s="18"/>
      <c r="E613" s="19"/>
      <c r="F613" s="20"/>
      <c r="G613" s="21"/>
    </row>
    <row r="614" spans="3:7" ht="12" customHeight="1" x14ac:dyDescent="0.25">
      <c r="C614" s="17"/>
      <c r="D614" s="18" t="s">
        <v>4</v>
      </c>
      <c r="E614" s="22"/>
      <c r="F614" s="23">
        <v>3872559.24</v>
      </c>
      <c r="G614" s="24">
        <f>+F614/F640</f>
        <v>0.28148646573009328</v>
      </c>
    </row>
    <row r="615" spans="3:7" ht="12" customHeight="1" x14ac:dyDescent="0.25">
      <c r="C615" s="17"/>
      <c r="D615" s="18" t="s">
        <v>5</v>
      </c>
      <c r="E615" s="19"/>
      <c r="F615" s="6">
        <v>1644715.89</v>
      </c>
      <c r="G615" s="24">
        <f>+F615/F640-0.0001</f>
        <v>0.11945020809603543</v>
      </c>
    </row>
    <row r="616" spans="3:7" ht="12" customHeight="1" x14ac:dyDescent="0.25">
      <c r="C616" s="17"/>
      <c r="D616" s="18" t="s">
        <v>38</v>
      </c>
      <c r="E616" s="19"/>
      <c r="F616" s="26"/>
      <c r="G616" s="24"/>
    </row>
    <row r="617" spans="3:7" ht="12" customHeight="1" x14ac:dyDescent="0.25">
      <c r="C617" s="17"/>
      <c r="D617" s="27" t="s">
        <v>34</v>
      </c>
      <c r="E617" s="13">
        <v>1126.6199999999999</v>
      </c>
      <c r="F617" s="6"/>
    </row>
    <row r="618" spans="3:7" ht="12" customHeight="1" x14ac:dyDescent="0.25">
      <c r="C618" s="17"/>
      <c r="D618" s="27" t="s">
        <v>8</v>
      </c>
      <c r="E618" s="29">
        <v>3031.29</v>
      </c>
      <c r="F618" s="25">
        <f>SUM(E617:E619)</f>
        <v>4157.91</v>
      </c>
      <c r="G618" s="24">
        <f>+F618/F640</f>
        <v>3.0222788553747524E-4</v>
      </c>
    </row>
    <row r="619" spans="3:7" ht="12" hidden="1" customHeight="1" x14ac:dyDescent="0.25">
      <c r="C619" s="17"/>
      <c r="D619" s="27" t="s">
        <v>9</v>
      </c>
      <c r="E619" s="29">
        <v>0</v>
      </c>
    </row>
    <row r="620" spans="3:7" ht="12" customHeight="1" x14ac:dyDescent="0.25">
      <c r="C620" s="17"/>
      <c r="D620" s="18" t="s">
        <v>39</v>
      </c>
      <c r="E620" s="13"/>
      <c r="F620" s="26"/>
      <c r="G620" s="24"/>
    </row>
    <row r="621" spans="3:7" ht="12" customHeight="1" x14ac:dyDescent="0.25">
      <c r="C621" s="17"/>
      <c r="D621" s="27" t="s">
        <v>33</v>
      </c>
      <c r="E621" s="13">
        <v>504780.79</v>
      </c>
      <c r="F621" s="26"/>
      <c r="G621" s="24"/>
    </row>
    <row r="622" spans="3:7" ht="12" customHeight="1" x14ac:dyDescent="0.25">
      <c r="C622" s="17"/>
      <c r="D622" s="27" t="s">
        <v>6</v>
      </c>
      <c r="E622" s="25">
        <v>178966.23</v>
      </c>
      <c r="F622" s="26"/>
      <c r="G622" s="24"/>
    </row>
    <row r="623" spans="3:7" ht="12" customHeight="1" x14ac:dyDescent="0.25">
      <c r="C623" s="17"/>
      <c r="D623" s="27" t="s">
        <v>7</v>
      </c>
      <c r="E623" s="25">
        <v>188518.74</v>
      </c>
      <c r="F623" s="26"/>
      <c r="G623" s="24"/>
    </row>
    <row r="624" spans="3:7" ht="12" customHeight="1" x14ac:dyDescent="0.25">
      <c r="C624" s="17"/>
      <c r="D624" s="27" t="s">
        <v>31</v>
      </c>
      <c r="E624" s="25">
        <v>879108.49</v>
      </c>
      <c r="F624" s="26"/>
      <c r="G624" s="24"/>
    </row>
    <row r="625" spans="3:7" ht="12" customHeight="1" x14ac:dyDescent="0.25">
      <c r="C625" s="17"/>
      <c r="D625" s="27" t="s">
        <v>32</v>
      </c>
      <c r="E625" s="29">
        <v>90183.83</v>
      </c>
      <c r="F625" s="8">
        <f>SUM(E621:E627)</f>
        <v>1841558.08</v>
      </c>
      <c r="G625" s="30">
        <f>+F625/F640</f>
        <v>0.13385816542754719</v>
      </c>
    </row>
    <row r="626" spans="3:7" ht="12" hidden="1" customHeight="1" x14ac:dyDescent="0.25">
      <c r="C626" s="17"/>
      <c r="D626" s="27" t="s">
        <v>45</v>
      </c>
      <c r="E626" s="29"/>
    </row>
    <row r="627" spans="3:7" ht="12" hidden="1" customHeight="1" x14ac:dyDescent="0.25">
      <c r="C627" s="17"/>
      <c r="D627" s="27" t="s">
        <v>40</v>
      </c>
      <c r="E627" s="29">
        <v>0</v>
      </c>
    </row>
    <row r="628" spans="3:7" ht="2.4500000000000002" customHeight="1" x14ac:dyDescent="0.25">
      <c r="C628" s="17"/>
      <c r="D628" s="18"/>
      <c r="E628" s="19"/>
      <c r="F628" s="25"/>
      <c r="G628" s="24"/>
    </row>
    <row r="629" spans="3:7" ht="12" customHeight="1" x14ac:dyDescent="0.25">
      <c r="C629" s="17"/>
      <c r="D629" s="31" t="s">
        <v>41</v>
      </c>
      <c r="E629" s="19"/>
      <c r="F629" s="32">
        <f>SUM(F614:F625)</f>
        <v>7362991.1200000001</v>
      </c>
      <c r="G629" s="33">
        <f>+F629/F640</f>
        <v>0.53519706713921344</v>
      </c>
    </row>
    <row r="630" spans="3:7" ht="6" customHeight="1" x14ac:dyDescent="0.25">
      <c r="C630" s="17"/>
      <c r="D630" s="31"/>
      <c r="E630" s="19"/>
      <c r="F630" s="34"/>
      <c r="G630" s="35"/>
    </row>
    <row r="631" spans="3:7" ht="12" hidden="1" customHeight="1" x14ac:dyDescent="0.25">
      <c r="C631" s="17" t="s">
        <v>35</v>
      </c>
      <c r="D631" s="36"/>
      <c r="E631" s="25"/>
      <c r="F631" s="19"/>
      <c r="G631" s="24"/>
    </row>
    <row r="632" spans="3:7" ht="12" hidden="1" customHeight="1" x14ac:dyDescent="0.25">
      <c r="C632" s="17"/>
      <c r="D632" s="37" t="s">
        <v>42</v>
      </c>
      <c r="E632" s="38"/>
      <c r="F632" s="13">
        <v>0</v>
      </c>
      <c r="G632" s="39">
        <f>+F632/F640</f>
        <v>0</v>
      </c>
    </row>
    <row r="633" spans="3:7" ht="6" customHeight="1" x14ac:dyDescent="0.25">
      <c r="C633" s="17"/>
      <c r="D633" s="31"/>
      <c r="E633" s="19"/>
      <c r="F633" s="34"/>
      <c r="G633" s="35"/>
    </row>
    <row r="634" spans="3:7" ht="12" customHeight="1" x14ac:dyDescent="0.25">
      <c r="C634" s="17" t="s">
        <v>10</v>
      </c>
      <c r="D634" s="18"/>
      <c r="E634" s="19"/>
      <c r="F634" s="25"/>
      <c r="G634" s="24"/>
    </row>
    <row r="635" spans="3:7" ht="12" customHeight="1" x14ac:dyDescent="0.25">
      <c r="C635" s="17"/>
      <c r="D635" s="18" t="s">
        <v>11</v>
      </c>
      <c r="E635" s="13">
        <v>4757486.9000000004</v>
      </c>
      <c r="F635" s="25"/>
      <c r="G635" s="24"/>
    </row>
    <row r="636" spans="3:7" ht="12" customHeight="1" x14ac:dyDescent="0.25">
      <c r="C636" s="17"/>
      <c r="D636" s="18" t="s">
        <v>12</v>
      </c>
      <c r="E636" s="29">
        <v>1637054.62</v>
      </c>
      <c r="F636" s="29">
        <f>SUM(E635:E636)</f>
        <v>6394541.5200000005</v>
      </c>
      <c r="G636" s="40">
        <f>+F636/F640</f>
        <v>0.46480293286078661</v>
      </c>
    </row>
    <row r="637" spans="3:7" ht="2.4500000000000002" customHeight="1" x14ac:dyDescent="0.25">
      <c r="C637" s="17"/>
      <c r="D637" s="36"/>
      <c r="E637" s="25"/>
      <c r="F637" s="19"/>
      <c r="G637" s="24"/>
    </row>
    <row r="638" spans="3:7" ht="12" customHeight="1" x14ac:dyDescent="0.25">
      <c r="C638" s="17"/>
      <c r="D638" s="31" t="s">
        <v>41</v>
      </c>
      <c r="E638" s="19"/>
      <c r="F638" s="32">
        <f>SUM(F632:F636)</f>
        <v>6394541.5200000005</v>
      </c>
      <c r="G638" s="33">
        <f>+G632+G636</f>
        <v>0.46480293286078661</v>
      </c>
    </row>
    <row r="639" spans="3:7" ht="2.4500000000000002" customHeight="1" x14ac:dyDescent="0.25">
      <c r="C639" s="17"/>
      <c r="D639" s="36"/>
      <c r="E639" s="25"/>
      <c r="F639" s="19"/>
      <c r="G639" s="24"/>
    </row>
    <row r="640" spans="3:7" ht="12" customHeight="1" thickBot="1" x14ac:dyDescent="0.3">
      <c r="C640" s="17"/>
      <c r="D640" s="41" t="s">
        <v>13</v>
      </c>
      <c r="E640" s="25"/>
      <c r="F640" s="56">
        <f>+F629+F638</f>
        <v>13757532.640000001</v>
      </c>
      <c r="G640" s="43">
        <f>+G629+G638</f>
        <v>1</v>
      </c>
    </row>
    <row r="641" spans="3:7" ht="6" customHeight="1" thickTop="1" x14ac:dyDescent="0.25">
      <c r="C641" s="44"/>
      <c r="D641" s="45"/>
      <c r="E641" s="46"/>
      <c r="F641" s="46"/>
      <c r="G641" s="40"/>
    </row>
    <row r="642" spans="3:7" x14ac:dyDescent="0.25">
      <c r="C642" s="9"/>
      <c r="D642" s="10"/>
      <c r="E642" s="11"/>
      <c r="F642" s="11"/>
      <c r="G642" s="12"/>
    </row>
    <row r="643" spans="3:7" ht="16.5" x14ac:dyDescent="0.3">
      <c r="C643" s="59" t="s">
        <v>30</v>
      </c>
      <c r="D643" s="59"/>
      <c r="E643" s="59"/>
      <c r="F643" s="59"/>
      <c r="G643" s="59"/>
    </row>
    <row r="644" spans="3:7" ht="5.25" customHeight="1" x14ac:dyDescent="0.25"/>
    <row r="645" spans="3:7" ht="12" customHeight="1" x14ac:dyDescent="0.25">
      <c r="C645" s="57" t="s">
        <v>1</v>
      </c>
      <c r="D645" s="58"/>
      <c r="E645" s="14" t="s">
        <v>36</v>
      </c>
      <c r="F645" s="15" t="s">
        <v>2</v>
      </c>
      <c r="G645" s="16" t="s">
        <v>3</v>
      </c>
    </row>
    <row r="646" spans="3:7" ht="12" customHeight="1" x14ac:dyDescent="0.25">
      <c r="C646" s="17" t="s">
        <v>37</v>
      </c>
      <c r="D646" s="18"/>
      <c r="E646" s="19"/>
      <c r="F646" s="20"/>
      <c r="G646" s="21"/>
    </row>
    <row r="647" spans="3:7" ht="12" customHeight="1" x14ac:dyDescent="0.25">
      <c r="C647" s="17"/>
      <c r="D647" s="18" t="s">
        <v>4</v>
      </c>
      <c r="E647" s="22"/>
      <c r="F647" s="23">
        <v>7145679.9500000002</v>
      </c>
      <c r="G647" s="24">
        <f>+F647/F673</f>
        <v>0.18399396227231132</v>
      </c>
    </row>
    <row r="648" spans="3:7" ht="12" customHeight="1" x14ac:dyDescent="0.25">
      <c r="C648" s="17"/>
      <c r="D648" s="18" t="s">
        <v>5</v>
      </c>
      <c r="E648" s="19"/>
      <c r="F648" s="6">
        <v>2977755.98</v>
      </c>
      <c r="G648" s="24">
        <f>+F648/F673</f>
        <v>7.6674175904039674E-2</v>
      </c>
    </row>
    <row r="649" spans="3:7" ht="12" customHeight="1" x14ac:dyDescent="0.25">
      <c r="C649" s="17"/>
      <c r="D649" s="18" t="s">
        <v>38</v>
      </c>
      <c r="E649" s="19"/>
      <c r="F649" s="26"/>
      <c r="G649" s="24"/>
    </row>
    <row r="650" spans="3:7" ht="12" customHeight="1" x14ac:dyDescent="0.25">
      <c r="C650" s="17"/>
      <c r="D650" s="27" t="s">
        <v>34</v>
      </c>
      <c r="F650" s="6">
        <v>402010.46</v>
      </c>
      <c r="G650" s="24">
        <f>+F650/F673-0.0001</f>
        <v>1.0251358852884886E-2</v>
      </c>
    </row>
    <row r="651" spans="3:7" ht="12" hidden="1" customHeight="1" x14ac:dyDescent="0.25">
      <c r="C651" s="17"/>
      <c r="D651" s="27" t="s">
        <v>8</v>
      </c>
      <c r="E651" s="25">
        <v>0</v>
      </c>
      <c r="F651" s="28"/>
      <c r="G651" s="48"/>
    </row>
    <row r="652" spans="3:7" ht="12" hidden="1" customHeight="1" x14ac:dyDescent="0.25">
      <c r="C652" s="17"/>
      <c r="D652" s="27" t="s">
        <v>9</v>
      </c>
      <c r="E652" s="29">
        <v>0</v>
      </c>
      <c r="F652" s="25">
        <f>SUM(E650:E652)</f>
        <v>0</v>
      </c>
    </row>
    <row r="653" spans="3:7" ht="12" customHeight="1" x14ac:dyDescent="0.25">
      <c r="C653" s="17"/>
      <c r="D653" s="18" t="s">
        <v>39</v>
      </c>
      <c r="E653" s="13"/>
      <c r="F653" s="26"/>
      <c r="G653" s="24"/>
    </row>
    <row r="654" spans="3:7" ht="12" customHeight="1" x14ac:dyDescent="0.25">
      <c r="C654" s="17"/>
      <c r="D654" s="27" t="s">
        <v>33</v>
      </c>
      <c r="E654" s="13">
        <v>289720.34999999998</v>
      </c>
      <c r="F654" s="26"/>
      <c r="G654" s="24"/>
    </row>
    <row r="655" spans="3:7" ht="12" customHeight="1" x14ac:dyDescent="0.25">
      <c r="C655" s="17"/>
      <c r="D655" s="27" t="s">
        <v>6</v>
      </c>
      <c r="E655" s="25">
        <v>1540106.83</v>
      </c>
      <c r="F655" s="26"/>
      <c r="G655" s="24"/>
    </row>
    <row r="656" spans="3:7" ht="12" customHeight="1" x14ac:dyDescent="0.25">
      <c r="C656" s="17"/>
      <c r="D656" s="27" t="s">
        <v>7</v>
      </c>
      <c r="E656" s="25">
        <v>2718132.54</v>
      </c>
      <c r="F656" s="26"/>
      <c r="G656" s="24"/>
    </row>
    <row r="657" spans="3:7" ht="12" customHeight="1" x14ac:dyDescent="0.25">
      <c r="C657" s="17"/>
      <c r="D657" s="27" t="s">
        <v>31</v>
      </c>
      <c r="E657" s="25">
        <v>2936233.62</v>
      </c>
      <c r="F657" s="26"/>
      <c r="G657" s="24"/>
    </row>
    <row r="658" spans="3:7" ht="12" customHeight="1" x14ac:dyDescent="0.25">
      <c r="C658" s="17"/>
      <c r="D658" s="27" t="s">
        <v>32</v>
      </c>
      <c r="E658" s="25">
        <v>211797.79</v>
      </c>
      <c r="F658" s="26"/>
      <c r="G658" s="24"/>
    </row>
    <row r="659" spans="3:7" ht="12" hidden="1" customHeight="1" x14ac:dyDescent="0.25">
      <c r="C659" s="17"/>
      <c r="D659" s="27" t="s">
        <v>45</v>
      </c>
      <c r="E659" s="25"/>
      <c r="F659" s="26"/>
      <c r="G659" s="24"/>
    </row>
    <row r="660" spans="3:7" ht="12" customHeight="1" x14ac:dyDescent="0.25">
      <c r="C660" s="17"/>
      <c r="D660" s="27" t="s">
        <v>40</v>
      </c>
      <c r="E660" s="29">
        <v>259398</v>
      </c>
      <c r="F660" s="8">
        <f>SUM(E654:E660)</f>
        <v>7955389.1300000008</v>
      </c>
      <c r="G660" s="30">
        <f>+F660/F673</f>
        <v>0.20484314686480964</v>
      </c>
    </row>
    <row r="661" spans="3:7" ht="2.4500000000000002" customHeight="1" x14ac:dyDescent="0.25">
      <c r="C661" s="17"/>
      <c r="D661" s="18"/>
      <c r="E661" s="19"/>
      <c r="F661" s="25"/>
      <c r="G661" s="24"/>
    </row>
    <row r="662" spans="3:7" ht="12" customHeight="1" x14ac:dyDescent="0.25">
      <c r="C662" s="17"/>
      <c r="D662" s="31" t="s">
        <v>41</v>
      </c>
      <c r="E662" s="19"/>
      <c r="F662" s="32">
        <f>SUM(F647:F660)</f>
        <v>18480835.520000003</v>
      </c>
      <c r="G662" s="33">
        <f>+F662/F673</f>
        <v>0.47586264389404559</v>
      </c>
    </row>
    <row r="663" spans="3:7" ht="6" customHeight="1" x14ac:dyDescent="0.25">
      <c r="C663" s="17"/>
      <c r="D663" s="31"/>
      <c r="E663" s="19"/>
      <c r="F663" s="34"/>
      <c r="G663" s="35"/>
    </row>
    <row r="664" spans="3:7" ht="12" customHeight="1" x14ac:dyDescent="0.25">
      <c r="C664" s="17" t="s">
        <v>35</v>
      </c>
      <c r="D664" s="36"/>
      <c r="E664" s="25"/>
      <c r="F664" s="19"/>
      <c r="G664" s="24"/>
    </row>
    <row r="665" spans="3:7" ht="12" customHeight="1" x14ac:dyDescent="0.25">
      <c r="C665" s="17"/>
      <c r="D665" s="37" t="s">
        <v>42</v>
      </c>
      <c r="E665" s="38"/>
      <c r="F665" s="13">
        <v>1225545.4099999999</v>
      </c>
      <c r="G665" s="39">
        <f>+F665/F673</f>
        <v>3.1556542905415784E-2</v>
      </c>
    </row>
    <row r="666" spans="3:7" ht="6" customHeight="1" x14ac:dyDescent="0.25">
      <c r="C666" s="17"/>
      <c r="D666" s="31"/>
      <c r="E666" s="19"/>
      <c r="F666" s="34"/>
      <c r="G666" s="35"/>
    </row>
    <row r="667" spans="3:7" ht="12" customHeight="1" x14ac:dyDescent="0.25">
      <c r="C667" s="17" t="s">
        <v>10</v>
      </c>
      <c r="D667" s="18"/>
      <c r="E667" s="19"/>
      <c r="F667" s="25"/>
      <c r="G667" s="24"/>
    </row>
    <row r="668" spans="3:7" ht="12" customHeight="1" x14ac:dyDescent="0.25">
      <c r="C668" s="17"/>
      <c r="D668" s="18" t="s">
        <v>11</v>
      </c>
      <c r="E668" s="13">
        <v>1294112.8799999999</v>
      </c>
      <c r="F668" s="25"/>
      <c r="G668" s="24"/>
    </row>
    <row r="669" spans="3:7" ht="12" customHeight="1" x14ac:dyDescent="0.25">
      <c r="C669" s="17"/>
      <c r="D669" s="18" t="s">
        <v>12</v>
      </c>
      <c r="E669" s="29">
        <v>17835997.68</v>
      </c>
      <c r="F669" s="29">
        <f>SUM(E668:E669)</f>
        <v>19130110.559999999</v>
      </c>
      <c r="G669" s="40">
        <f>+F669/F673</f>
        <v>0.49258081320053859</v>
      </c>
    </row>
    <row r="670" spans="3:7" ht="2.4500000000000002" customHeight="1" x14ac:dyDescent="0.25">
      <c r="C670" s="17"/>
      <c r="D670" s="36"/>
      <c r="E670" s="25"/>
      <c r="F670" s="19"/>
      <c r="G670" s="24"/>
    </row>
    <row r="671" spans="3:7" ht="12" customHeight="1" x14ac:dyDescent="0.25">
      <c r="C671" s="17"/>
      <c r="D671" s="31" t="s">
        <v>41</v>
      </c>
      <c r="E671" s="19"/>
      <c r="F671" s="32">
        <f>SUM(F665:F669)</f>
        <v>20355655.969999999</v>
      </c>
      <c r="G671" s="33">
        <f>+G665+G669</f>
        <v>0.52413735610595436</v>
      </c>
    </row>
    <row r="672" spans="3:7" ht="2.4500000000000002" customHeight="1" x14ac:dyDescent="0.25">
      <c r="C672" s="17"/>
      <c r="D672" s="36"/>
      <c r="E672" s="25"/>
      <c r="F672" s="19"/>
      <c r="G672" s="24"/>
    </row>
    <row r="673" spans="3:7" ht="12" customHeight="1" thickBot="1" x14ac:dyDescent="0.3">
      <c r="C673" s="17"/>
      <c r="D673" s="41" t="s">
        <v>13</v>
      </c>
      <c r="E673" s="25"/>
      <c r="F673" s="42">
        <f>+F662+F671</f>
        <v>38836491.490000002</v>
      </c>
      <c r="G673" s="43">
        <f>+G662+G671</f>
        <v>1</v>
      </c>
    </row>
    <row r="674" spans="3:7" ht="6" customHeight="1" thickTop="1" x14ac:dyDescent="0.25">
      <c r="C674" s="44"/>
      <c r="D674" s="45"/>
      <c r="E674" s="46"/>
      <c r="F674" s="46"/>
      <c r="G674" s="40"/>
    </row>
    <row r="677" spans="3:7" ht="12" customHeight="1" x14ac:dyDescent="0.25">
      <c r="C677" s="57" t="s">
        <v>1</v>
      </c>
      <c r="D677" s="58"/>
      <c r="E677" s="14" t="s">
        <v>36</v>
      </c>
      <c r="F677" s="15" t="s">
        <v>2</v>
      </c>
      <c r="G677" s="16" t="s">
        <v>3</v>
      </c>
    </row>
    <row r="678" spans="3:7" ht="12" customHeight="1" x14ac:dyDescent="0.25">
      <c r="C678" s="17" t="s">
        <v>37</v>
      </c>
      <c r="D678" s="18"/>
      <c r="E678" s="19"/>
      <c r="F678" s="20"/>
      <c r="G678" s="21"/>
    </row>
    <row r="679" spans="3:7" ht="12" customHeight="1" x14ac:dyDescent="0.25">
      <c r="C679" s="17"/>
      <c r="D679" s="18" t="s">
        <v>4</v>
      </c>
      <c r="E679" s="22"/>
      <c r="F679" s="23">
        <f>+F22+F55+F87+F120+F152+F185+F218+F251+F284+F317+F350+F383+F416+F449+F482+F515+F548+F581+F614+F647</f>
        <v>250927576.31000003</v>
      </c>
      <c r="G679" s="24">
        <f>+F679/F705</f>
        <v>0.3616541572083114</v>
      </c>
    </row>
    <row r="680" spans="3:7" ht="12" customHeight="1" x14ac:dyDescent="0.25">
      <c r="C680" s="17"/>
      <c r="D680" s="18" t="s">
        <v>5</v>
      </c>
      <c r="E680" s="19"/>
      <c r="F680" s="6">
        <f>+F23+F56+F88+F121+F153+F186+F219+F252+F285+F318+F351+F384+F417+F450+F483+F516+F549+F582+F615+F648</f>
        <v>108079057.54000002</v>
      </c>
      <c r="G680" s="24">
        <f>+F680/F705</f>
        <v>0.15577100389400123</v>
      </c>
    </row>
    <row r="681" spans="3:7" ht="12" customHeight="1" x14ac:dyDescent="0.25">
      <c r="C681" s="17"/>
      <c r="D681" s="18" t="s">
        <v>38</v>
      </c>
      <c r="E681" s="19"/>
      <c r="F681" s="26"/>
      <c r="G681" s="24"/>
    </row>
    <row r="682" spans="3:7" ht="12" customHeight="1" x14ac:dyDescent="0.25">
      <c r="C682" s="17"/>
      <c r="D682" s="27" t="s">
        <v>34</v>
      </c>
      <c r="E682" s="13">
        <f>+F25+E90+E123+F155+F188+E221+E254+E287+F320+E353+E386+F419+E452+F485+E518+E551+E584+E617+F650+E58</f>
        <v>2159700.2600000007</v>
      </c>
      <c r="F682" s="6"/>
      <c r="G682" s="5"/>
    </row>
    <row r="683" spans="3:7" ht="12" customHeight="1" x14ac:dyDescent="0.25">
      <c r="C683" s="17"/>
      <c r="D683" s="27" t="s">
        <v>8</v>
      </c>
      <c r="E683" s="25">
        <f>+E59+E124+E222+E255+E288+E354+E387+E420+E453+E519+E552+E585+E618</f>
        <v>844595.22000000009</v>
      </c>
      <c r="F683" s="28"/>
      <c r="G683" s="48"/>
    </row>
    <row r="684" spans="3:7" ht="12" customHeight="1" x14ac:dyDescent="0.25">
      <c r="C684" s="17"/>
      <c r="D684" s="27" t="s">
        <v>9</v>
      </c>
      <c r="E684" s="29">
        <f>+E60+E92+E125+E223+E256+E289+E355+E388+E421+E520+E553+E586+E619</f>
        <v>777577.19000000006</v>
      </c>
      <c r="F684" s="25">
        <f>SUM(E682:E684)</f>
        <v>3781872.6700000009</v>
      </c>
      <c r="G684" s="24">
        <f>+F684/F705-0.0001</f>
        <v>5.3506961460795394E-3</v>
      </c>
    </row>
    <row r="685" spans="3:7" ht="12" customHeight="1" x14ac:dyDescent="0.25">
      <c r="C685" s="17"/>
      <c r="D685" s="18" t="s">
        <v>39</v>
      </c>
      <c r="E685" s="13"/>
      <c r="F685" s="26"/>
      <c r="G685" s="24"/>
    </row>
    <row r="686" spans="3:7" ht="12" customHeight="1" x14ac:dyDescent="0.25">
      <c r="C686" s="17"/>
      <c r="D686" s="27" t="s">
        <v>33</v>
      </c>
      <c r="E686" s="13">
        <f>+E29+E62+E94+E127+E159+E192+E225+E258+E291+E324+E357+E390+E423+E456+E489+E522+E555+E588+E621+E654</f>
        <v>5670400.3099999996</v>
      </c>
      <c r="F686" s="26"/>
      <c r="G686" s="24"/>
    </row>
    <row r="687" spans="3:7" ht="12" customHeight="1" x14ac:dyDescent="0.25">
      <c r="C687" s="17"/>
      <c r="D687" s="27" t="s">
        <v>6</v>
      </c>
      <c r="E687" s="6">
        <f t="shared" ref="E687:E692" si="0">+E30+E63+E95+E128+E160+E193+E226+E259+E292+E325+E358+E391+E424+E457+E490+E523+E556+E589+E622+E655</f>
        <v>14919467.770000001</v>
      </c>
      <c r="F687" s="26"/>
      <c r="G687" s="24"/>
    </row>
    <row r="688" spans="3:7" ht="12" customHeight="1" x14ac:dyDescent="0.25">
      <c r="C688" s="17"/>
      <c r="D688" s="27" t="s">
        <v>7</v>
      </c>
      <c r="E688" s="6">
        <f t="shared" si="0"/>
        <v>21169003.990000002</v>
      </c>
      <c r="F688" s="26"/>
      <c r="G688" s="24"/>
    </row>
    <row r="689" spans="3:7" ht="12" customHeight="1" x14ac:dyDescent="0.25">
      <c r="C689" s="17"/>
      <c r="D689" s="27" t="s">
        <v>31</v>
      </c>
      <c r="E689" s="6">
        <f t="shared" si="0"/>
        <v>33532299.542999998</v>
      </c>
      <c r="F689" s="26"/>
      <c r="G689" s="24"/>
    </row>
    <row r="690" spans="3:7" ht="12" customHeight="1" x14ac:dyDescent="0.25">
      <c r="C690" s="17"/>
      <c r="D690" s="27" t="s">
        <v>32</v>
      </c>
      <c r="E690" s="6">
        <f t="shared" si="0"/>
        <v>2419099.6700000004</v>
      </c>
      <c r="F690" s="26"/>
      <c r="G690" s="24"/>
    </row>
    <row r="691" spans="3:7" ht="12" hidden="1" customHeight="1" x14ac:dyDescent="0.25">
      <c r="C691" s="17"/>
      <c r="D691" s="27" t="s">
        <v>45</v>
      </c>
      <c r="E691" s="6">
        <f t="shared" si="0"/>
        <v>0</v>
      </c>
      <c r="F691" s="26"/>
      <c r="G691" s="24"/>
    </row>
    <row r="692" spans="3:7" ht="12" customHeight="1" x14ac:dyDescent="0.25">
      <c r="C692" s="17"/>
      <c r="D692" s="27" t="s">
        <v>40</v>
      </c>
      <c r="E692" s="8">
        <f t="shared" si="0"/>
        <v>45053683</v>
      </c>
      <c r="F692" s="8">
        <f>SUM(E686:E692)</f>
        <v>122763954.28300001</v>
      </c>
      <c r="G692" s="30">
        <f>+F692/F705</f>
        <v>0.17693589152165526</v>
      </c>
    </row>
    <row r="693" spans="3:7" ht="2.4500000000000002" customHeight="1" x14ac:dyDescent="0.25">
      <c r="C693" s="17"/>
      <c r="D693" s="18"/>
      <c r="E693" s="19"/>
      <c r="F693" s="25"/>
      <c r="G693" s="24"/>
    </row>
    <row r="694" spans="3:7" ht="12" customHeight="1" x14ac:dyDescent="0.25">
      <c r="C694" s="17"/>
      <c r="D694" s="31" t="s">
        <v>41</v>
      </c>
      <c r="E694" s="19"/>
      <c r="F694" s="32">
        <f>SUM(F679:F692)</f>
        <v>485552460.80300003</v>
      </c>
      <c r="G694" s="33">
        <f>+F694/F705</f>
        <v>0.69981174877004737</v>
      </c>
    </row>
    <row r="695" spans="3:7" ht="6" customHeight="1" x14ac:dyDescent="0.25">
      <c r="C695" s="17"/>
      <c r="D695" s="31"/>
      <c r="E695" s="19"/>
      <c r="F695" s="34"/>
      <c r="G695" s="35"/>
    </row>
    <row r="696" spans="3:7" ht="12" customHeight="1" x14ac:dyDescent="0.25">
      <c r="C696" s="17" t="s">
        <v>35</v>
      </c>
      <c r="D696" s="36"/>
      <c r="E696" s="25"/>
      <c r="F696" s="19"/>
      <c r="G696" s="24"/>
    </row>
    <row r="697" spans="3:7" ht="12" customHeight="1" x14ac:dyDescent="0.25">
      <c r="C697" s="17"/>
      <c r="D697" s="37" t="s">
        <v>42</v>
      </c>
      <c r="E697" s="38"/>
      <c r="F697" s="13">
        <f>+F170+F335+F401+F434+F665</f>
        <v>1225545.4099999999</v>
      </c>
      <c r="G697" s="39">
        <f>+F697/F705</f>
        <v>1.7663407063179806E-3</v>
      </c>
    </row>
    <row r="698" spans="3:7" ht="6" customHeight="1" x14ac:dyDescent="0.25">
      <c r="C698" s="17"/>
      <c r="D698" s="31"/>
      <c r="E698" s="19"/>
      <c r="F698" s="34"/>
      <c r="G698" s="35"/>
    </row>
    <row r="699" spans="3:7" ht="12" customHeight="1" x14ac:dyDescent="0.25">
      <c r="C699" s="17" t="s">
        <v>10</v>
      </c>
      <c r="D699" s="18"/>
      <c r="E699" s="19"/>
      <c r="F699" s="25"/>
      <c r="G699" s="24"/>
    </row>
    <row r="700" spans="3:7" ht="12" customHeight="1" x14ac:dyDescent="0.25">
      <c r="C700" s="17"/>
      <c r="D700" s="18" t="s">
        <v>11</v>
      </c>
      <c r="E700" s="13">
        <f>+E43+E76+E108+E141+E173+E206+E239+E272+E305+E338+E371+E404+E437+E470+E503+E536+E569+E602+E635+E668</f>
        <v>51250580.090000004</v>
      </c>
      <c r="F700" s="25"/>
      <c r="G700" s="24"/>
    </row>
    <row r="701" spans="3:7" ht="12" customHeight="1" x14ac:dyDescent="0.25">
      <c r="C701" s="17"/>
      <c r="D701" s="18" t="s">
        <v>12</v>
      </c>
      <c r="E701" s="8">
        <f>+E44+E77+E109+E142+E174+E207+E240+E273+E306+E339+E372+E405+E438+E471+E504+E537+E570+E603+E636+E669</f>
        <v>155804378.99999997</v>
      </c>
      <c r="F701" s="29">
        <f>SUM(E700:E701)</f>
        <v>207054959.08999997</v>
      </c>
      <c r="G701" s="40">
        <f>+F701/F705</f>
        <v>0.29842191052363465</v>
      </c>
    </row>
    <row r="702" spans="3:7" ht="2.4500000000000002" customHeight="1" x14ac:dyDescent="0.25">
      <c r="C702" s="17"/>
      <c r="D702" s="36"/>
      <c r="E702" s="25"/>
      <c r="F702" s="19"/>
      <c r="G702" s="24"/>
    </row>
    <row r="703" spans="3:7" ht="12" customHeight="1" x14ac:dyDescent="0.25">
      <c r="C703" s="17"/>
      <c r="D703" s="31" t="s">
        <v>41</v>
      </c>
      <c r="E703" s="19"/>
      <c r="F703" s="32">
        <f>SUM(F697:F701)</f>
        <v>208280504.49999997</v>
      </c>
      <c r="G703" s="33">
        <f>+G697+G701</f>
        <v>0.30018825122995263</v>
      </c>
    </row>
    <row r="704" spans="3:7" ht="2.4500000000000002" customHeight="1" x14ac:dyDescent="0.25">
      <c r="C704" s="17"/>
      <c r="D704" s="36"/>
      <c r="E704" s="25"/>
      <c r="F704" s="19"/>
      <c r="G704" s="24"/>
    </row>
    <row r="705" spans="3:7" ht="12" customHeight="1" thickBot="1" x14ac:dyDescent="0.3">
      <c r="C705" s="17"/>
      <c r="D705" s="41" t="s">
        <v>13</v>
      </c>
      <c r="E705" s="25"/>
      <c r="F705" s="42">
        <f>+F694+F703</f>
        <v>693832965.30299997</v>
      </c>
      <c r="G705" s="43">
        <f>+G694+G703</f>
        <v>1</v>
      </c>
    </row>
    <row r="706" spans="3:7" ht="6" customHeight="1" thickTop="1" x14ac:dyDescent="0.25">
      <c r="C706" s="44"/>
      <c r="D706" s="45"/>
      <c r="E706" s="46"/>
      <c r="F706" s="46"/>
      <c r="G706" s="40"/>
    </row>
    <row r="708" spans="3:7" x14ac:dyDescent="0.25">
      <c r="F708" s="60"/>
    </row>
    <row r="709" spans="3:7" x14ac:dyDescent="0.25">
      <c r="F709" s="60"/>
    </row>
    <row r="710" spans="3:7" x14ac:dyDescent="0.25">
      <c r="F710" s="60"/>
    </row>
  </sheetData>
  <mergeCells count="41">
    <mergeCell ref="C511:G511"/>
    <mergeCell ref="C643:G643"/>
    <mergeCell ref="C645:D645"/>
    <mergeCell ref="C544:G544"/>
    <mergeCell ref="C546:D546"/>
    <mergeCell ref="C577:G577"/>
    <mergeCell ref="C579:D579"/>
    <mergeCell ref="C610:G610"/>
    <mergeCell ref="C612:D612"/>
    <mergeCell ref="C18:G18"/>
    <mergeCell ref="C20:D20"/>
    <mergeCell ref="C51:G51"/>
    <mergeCell ref="C53:D53"/>
    <mergeCell ref="C315:D315"/>
    <mergeCell ref="C148:G148"/>
    <mergeCell ref="C150:D150"/>
    <mergeCell ref="C181:G181"/>
    <mergeCell ref="C183:D183"/>
    <mergeCell ref="C214:G214"/>
    <mergeCell ref="C216:D216"/>
    <mergeCell ref="C247:G247"/>
    <mergeCell ref="C249:D249"/>
    <mergeCell ref="C280:G280"/>
    <mergeCell ref="C282:D282"/>
    <mergeCell ref="C313:G313"/>
    <mergeCell ref="C677:D677"/>
    <mergeCell ref="C83:G83"/>
    <mergeCell ref="C85:D85"/>
    <mergeCell ref="C116:G116"/>
    <mergeCell ref="C118:D118"/>
    <mergeCell ref="C513:D513"/>
    <mergeCell ref="C346:G346"/>
    <mergeCell ref="C348:D348"/>
    <mergeCell ref="C379:G379"/>
    <mergeCell ref="C381:D381"/>
    <mergeCell ref="C412:G412"/>
    <mergeCell ref="C414:D414"/>
    <mergeCell ref="C445:G445"/>
    <mergeCell ref="C447:D447"/>
    <mergeCell ref="C478:G478"/>
    <mergeCell ref="C480:D480"/>
  </mergeCells>
  <pageMargins left="0.59055118110236227" right="0.70866141732283472" top="0.39370078740157483" bottom="0.98425196850393704" header="0.31496062992125984" footer="0.39370078740157483"/>
  <pageSetup scale="80" firstPageNumber="31" orientation="portrait" useFirstPageNumber="1" r:id="rId1"/>
  <headerFooter alignWithMargins="0">
    <oddFooter>&amp;C&amp;"Times New Roman,Normal"&amp;13&amp;P</oddFooter>
  </headerFooter>
  <rowBreaks count="9" manualBreakCount="9">
    <brk id="82" max="6" man="1"/>
    <brk id="147" max="6" man="1"/>
    <brk id="213" max="6" man="1"/>
    <brk id="279" max="6" man="1"/>
    <brk id="345" max="6" man="1"/>
    <brk id="411" max="6" man="1"/>
    <brk id="477" max="6" man="1"/>
    <brk id="543" max="6" man="1"/>
    <brk id="60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GOBIERNO DEL ESTADO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Jose Luis Rivera Hernandez</cp:lastModifiedBy>
  <cp:lastPrinted>2017-04-10T19:18:03Z</cp:lastPrinted>
  <dcterms:created xsi:type="dcterms:W3CDTF">2012-06-06T14:59:05Z</dcterms:created>
  <dcterms:modified xsi:type="dcterms:W3CDTF">2017-05-03T01:23:26Z</dcterms:modified>
</cp:coreProperties>
</file>