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4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  <sheet name="Guia" sheetId="10" r:id="rId10"/>
  </sheets>
  <definedNames>
    <definedName name="_xlnm.Print_Titles" localSheetId="0">'F1_ESF'!$2:$5</definedName>
    <definedName name="_xlnm.Print_Titles" localSheetId="3">'F4_BP'!$1:$5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  <definedName name="_xlnm.Print_Titles" localSheetId="9">'Guia'!$1:$8</definedName>
  </definedNames>
  <calcPr fullCalcOnLoad="1"/>
</workbook>
</file>

<file path=xl/sharedStrings.xml><?xml version="1.0" encoding="utf-8"?>
<sst xmlns="http://schemas.openxmlformats.org/spreadsheetml/2006/main" count="992" uniqueCount="613">
  <si>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</si>
  <si>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</si>
  <si>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</si>
  <si>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</si>
  <si>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</si>
  <si>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</si>
  <si>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</si>
  <si>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</si>
  <si>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</si>
  <si>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</si>
  <si>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</si>
  <si>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</si>
  <si>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</si>
  <si>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</si>
  <si>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</si>
  <si>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</si>
  <si>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</si>
  <si>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</si>
  <si>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</si>
  <si>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</si>
  <si>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</si>
  <si>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</si>
  <si>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</si>
  <si>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</si>
  <si>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</si>
  <si>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</si>
  <si>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</si>
  <si>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</si>
  <si>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</si>
  <si>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</si>
  <si>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</si>
  <si>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</si>
  <si>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</si>
  <si>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</si>
  <si>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</si>
  <si>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</si>
  <si>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</si>
  <si>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</si>
  <si>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</si>
  <si>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</si>
  <si>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</si>
  <si>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</si>
  <si>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</si>
  <si>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</si>
  <si>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</si>
  <si>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</si>
  <si>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</si>
  <si>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</si>
  <si>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</si>
  <si>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</si>
  <si>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</si>
  <si>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</si>
  <si>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</si>
  <si>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</si>
  <si>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</si>
  <si>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</si>
  <si>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</si>
  <si>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</si>
  <si>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</si>
  <si>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</si>
  <si>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</si>
  <si>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</si>
  <si>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</si>
  <si>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</si>
  <si>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</si>
  <si>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</si>
  <si>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</si>
  <si>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</si>
  <si>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</si>
  <si>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</si>
  <si>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</si>
  <si>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</si>
  <si>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</si>
  <si>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</si>
  <si>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</si>
  <si>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</si>
  <si>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</si>
  <si>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</si>
  <si>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</si>
  <si>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</si>
  <si>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</si>
  <si>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</si>
  <si>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</si>
  <si>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</si>
  <si>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</si>
  <si>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</si>
  <si>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</si>
  <si>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</si>
  <si>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</si>
  <si>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</si>
  <si>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</si>
  <si>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</si>
  <si>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</si>
  <si>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</si>
  <si>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</si>
  <si>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</si>
  <si>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</si>
  <si>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</si>
  <si>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</si>
  <si>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</si>
  <si>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</si>
  <si>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</si>
  <si>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</si>
  <si>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</si>
  <si>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</si>
  <si>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</si>
  <si>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</si>
  <si>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</si>
  <si>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</si>
  <si>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</si>
  <si>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</si>
  <si>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</si>
  <si>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</si>
  <si>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</si>
  <si>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</si>
  <si>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</si>
  <si>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</si>
  <si>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</si>
  <si>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</si>
  <si>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</si>
  <si>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EJECUTIVO DEL ESTADO DE NAYARIT</t>
  </si>
  <si>
    <t>31 de diciembre de 2017 (e)</t>
  </si>
  <si>
    <t>Al 31 de Diciembre de 2018 y al 31 de Diciembre de 2017 (b)</t>
  </si>
  <si>
    <t>31 de Diciembre de 2018 (b)</t>
  </si>
  <si>
    <t>Informe Analítico de la Deuda Pública y Otros Pasivos - LDF</t>
  </si>
  <si>
    <t>Del 1 de Enero al 31 de Diciembre de 2018 (b)</t>
  </si>
  <si>
    <t>Denominación de la Deuda Pública y Otros Pasivos</t>
  </si>
  <si>
    <t>Saldo al 31 de diciembre de 2017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</si>
  <si>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</si>
  <si>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</si>
  <si>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</si>
  <si>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</si>
  <si>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</si>
  <si>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</si>
  <si>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</si>
  <si>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</si>
  <si>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</si>
  <si>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</si>
  <si>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</si>
  <si>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</si>
  <si>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</si>
  <si>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</si>
  <si>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</si>
  <si>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</si>
  <si>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</si>
  <si>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</si>
  <si>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</si>
  <si>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</si>
  <si>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</si>
  <si>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</si>
  <si>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</si>
  <si>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</si>
  <si>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</si>
  <si>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</si>
  <si>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</si>
  <si>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</si>
  <si>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</si>
  <si>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</si>
  <si>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</si>
  <si>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</si>
  <si>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</si>
  <si>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</si>
  <si>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</si>
  <si>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</si>
  <si>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</si>
  <si>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</si>
  <si>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</si>
  <si>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</si>
  <si>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</si>
  <si>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</si>
  <si>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</si>
  <si>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</si>
  <si>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</si>
  <si>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12</t>
  </si>
  <si>
    <t>TIIE + 1.50</t>
  </si>
  <si>
    <t>B. Crédito 2</t>
  </si>
  <si>
    <t>TIIE + 0.885</t>
  </si>
  <si>
    <t>C. Crédito 3</t>
  </si>
  <si>
    <t>TIIE + 1.00</t>
  </si>
  <si>
    <t>D. Crédito 4</t>
  </si>
  <si>
    <t>TIIE + 0.72</t>
  </si>
  <si>
    <t>E. Crédito 5</t>
  </si>
  <si>
    <t>TIIE + 0.58</t>
  </si>
  <si>
    <t>F. Crédito 6</t>
  </si>
  <si>
    <t>TIIE + 0.79</t>
  </si>
  <si>
    <t>G. Crédito 7</t>
  </si>
  <si>
    <t>TIIE + 0.80</t>
  </si>
  <si>
    <t>H. Crédito 8</t>
  </si>
  <si>
    <t>TIIE + 0.88</t>
  </si>
  <si>
    <t>I. Crédito 9</t>
  </si>
  <si>
    <t>TIIE + 0.84</t>
  </si>
  <si>
    <t>J. Crédito 10</t>
  </si>
  <si>
    <t>TIIE + 2.20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</si>
  <si>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</si>
  <si>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</si>
  <si>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</si>
  <si>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</si>
  <si>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</si>
  <si>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</si>
  <si>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</si>
  <si>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</si>
  <si>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</si>
  <si>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2018</t>
  </si>
  <si>
    <t>Monto pagado de la inversión actualizado al 31 de Diciembre de 2018</t>
  </si>
  <si>
    <t>Saldo pendiente por pagar de la inversión al 31 de Diciembre de 2018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</si>
  <si>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</si>
  <si>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</si>
  <si>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</si>
  <si>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</si>
  <si>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</si>
  <si>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</si>
  <si>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</si>
  <si>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</si>
  <si>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</si>
  <si>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</si>
  <si>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</si>
  <si>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</si>
  <si>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</si>
  <si>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</si>
  <si>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</si>
  <si>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</si>
  <si>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</si>
  <si>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</si>
  <si>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</si>
  <si>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</si>
  <si>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</si>
  <si>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</si>
  <si>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</si>
  <si>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</si>
  <si>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</si>
  <si>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</si>
  <si>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</si>
  <si>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</si>
  <si>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</si>
  <si>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</si>
  <si>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</si>
  <si>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</si>
  <si>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</si>
  <si>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</si>
  <si>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</si>
  <si>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</si>
  <si>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</si>
  <si>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</si>
  <si>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</si>
  <si>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</si>
  <si>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</si>
  <si>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</si>
  <si>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</si>
  <si>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</si>
  <si>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</si>
  <si>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</si>
  <si>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</si>
  <si>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</si>
  <si>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</si>
  <si>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</si>
  <si>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</si>
  <si>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</si>
  <si>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</si>
  <si>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</si>
  <si>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</si>
  <si>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</si>
  <si>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</si>
  <si>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</si>
  <si>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</si>
  <si>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</si>
  <si>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</si>
  <si>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</si>
  <si>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</si>
  <si>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</si>
  <si>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</si>
  <si>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</si>
  <si>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</si>
  <si>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</si>
  <si>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</si>
  <si>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</si>
  <si>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</si>
  <si>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</si>
  <si>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</si>
  <si>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</si>
  <si>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</si>
  <si>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</si>
  <si>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</si>
  <si>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</si>
  <si>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</si>
  <si>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</si>
  <si>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</si>
  <si>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</si>
  <si>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</si>
  <si>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</si>
  <si>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</si>
  <si>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</si>
  <si>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</si>
  <si>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</si>
  <si>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</si>
  <si>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</si>
  <si>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</si>
  <si>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</si>
  <si>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</si>
  <si>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</si>
  <si>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</si>
  <si>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</si>
  <si>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</si>
  <si>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</si>
  <si>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</si>
  <si>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</si>
  <si>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</si>
  <si>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</si>
  <si>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</si>
  <si>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</si>
  <si>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</si>
  <si>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</si>
  <si>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</si>
  <si>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</si>
  <si>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</si>
  <si>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</si>
  <si>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</si>
  <si>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</si>
  <si>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</si>
  <si>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</si>
  <si>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</si>
  <si>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</si>
  <si>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</si>
  <si>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</si>
  <si>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</si>
  <si>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</si>
  <si>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</si>
  <si>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</si>
  <si>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</si>
  <si>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</si>
  <si>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</si>
  <si>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</si>
  <si>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</si>
  <si>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</si>
  <si>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</si>
  <si>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</si>
  <si>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</si>
  <si>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</si>
  <si>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</si>
  <si>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</si>
  <si>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</si>
  <si>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</si>
  <si>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</si>
  <si>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</si>
  <si>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</si>
  <si>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</si>
  <si>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</si>
  <si>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</si>
  <si>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</si>
  <si>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</si>
  <si>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</si>
  <si>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</si>
  <si>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</si>
  <si>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</si>
  <si>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</si>
  <si>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</si>
  <si>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</si>
  <si>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</si>
  <si>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</si>
  <si>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</si>
  <si>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</si>
  <si>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</si>
  <si>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</si>
  <si>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</si>
  <si>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</si>
  <si>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</si>
  <si>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</si>
  <si>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</si>
  <si>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</si>
  <si>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</si>
  <si>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</si>
  <si>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</si>
  <si>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</si>
  <si>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</si>
  <si>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</si>
  <si>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</si>
  <si>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</si>
  <si>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</si>
  <si>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</si>
  <si>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</si>
  <si>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</si>
  <si>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</si>
  <si>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</si>
  <si>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</si>
  <si>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</si>
  <si>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</si>
  <si>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</si>
  <si>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</si>
  <si>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</si>
  <si>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</si>
  <si>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</si>
  <si>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</si>
  <si>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</si>
  <si>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</si>
  <si>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</si>
  <si>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</si>
  <si>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</si>
  <si>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</si>
  <si>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</si>
  <si>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</si>
  <si>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</si>
  <si>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</si>
  <si>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</si>
  <si>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</si>
  <si>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</si>
  <si>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</si>
  <si>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</si>
  <si>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</si>
  <si>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</si>
  <si>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</si>
  <si>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</si>
  <si>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</si>
  <si>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</si>
  <si>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</si>
  <si>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</si>
  <si>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</si>
  <si>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A.  PODER LEGISLATIVO</t>
  </si>
  <si>
    <t>B. PODER EJECUTIVO</t>
  </si>
  <si>
    <t>Despacho del Ejecutivo</t>
  </si>
  <si>
    <t>Secretaría General de Gobierno</t>
  </si>
  <si>
    <t xml:space="preserve">Secretaría de Desarrollo Social 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</si>
  <si>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</si>
  <si>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</si>
  <si>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</si>
  <si>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</si>
  <si>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</si>
  <si>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</si>
  <si>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</si>
  <si>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</si>
  <si>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</si>
  <si>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</si>
  <si>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</si>
  <si>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</si>
  <si>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C. PODER JUDICIAL</t>
  </si>
  <si>
    <t>D. ORGANISMOS AUTÓNOMOS</t>
  </si>
  <si>
    <t>E.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</si>
  <si>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</si>
  <si>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</si>
  <si>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</si>
  <si>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</si>
  <si>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 xml:space="preserve">D. Secretaría de Desarrollo Social </t>
  </si>
  <si>
    <t>E. Secretaría de Administración y Finanzas</t>
  </si>
  <si>
    <t>F. Secretaría de Planeación, Programación y Presupuesto</t>
  </si>
  <si>
    <t>G. Secretaría de Educación</t>
  </si>
  <si>
    <t>H. Secretaría de la Contraloría General</t>
  </si>
  <si>
    <t>I. Secretaría de Turismo</t>
  </si>
  <si>
    <t>J. Secretaría del Trabajo, Productividad y Desarrollo Económico</t>
  </si>
  <si>
    <t>K. Secretaría de Desarrollo Rural y Medio Ambiente</t>
  </si>
  <si>
    <t>L. Secretaría de Obras Públicas</t>
  </si>
  <si>
    <t>M. Secretaría de Seguridad Pública</t>
  </si>
  <si>
    <t>N. Erogaciones Generales</t>
  </si>
  <si>
    <t>O. Jubilaciones y Pensiones</t>
  </si>
  <si>
    <t>P. Subsidios y Transferencias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</si>
  <si>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</si>
  <si>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</si>
  <si>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</si>
  <si>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</si>
  <si>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</si>
  <si>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</si>
  <si>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</si>
  <si>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</si>
  <si>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</si>
  <si>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</si>
  <si>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</si>
  <si>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</si>
  <si>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</si>
  <si>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</si>
  <si>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</si>
  <si>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</si>
  <si>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</si>
  <si>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</si>
  <si>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</si>
  <si>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</si>
  <si>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</si>
  <si>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</si>
  <si>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</si>
  <si>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</si>
  <si>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</si>
  <si>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</si>
  <si>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</si>
  <si>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</si>
  <si>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</si>
  <si>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</si>
  <si>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</si>
  <si>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</si>
  <si>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</si>
  <si>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</si>
  <si>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</si>
  <si>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</si>
  <si>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</si>
  <si>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</si>
  <si>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</si>
  <si>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</si>
  <si>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</si>
  <si>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</si>
  <si>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</si>
  <si>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</si>
  <si>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</si>
  <si>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</si>
  <si>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</si>
  <si>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</si>
  <si>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</si>
  <si>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</si>
  <si>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PODER EJECUTIVO DEL ESTADO DE NAYARIT (a)</t>
  </si>
  <si>
    <t>Guía de Cumplimiento de la Ley de Disciplina Financiera de las Entidades Federativas y Municipios</t>
  </si>
  <si>
    <t>Del 1 de enero al 31 de diciembre de 2018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</si>
  <si>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</si>
  <si>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</si>
  <si>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</si>
  <si>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</si>
  <si>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</si>
  <si>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</si>
  <si>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</si>
  <si>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</si>
  <si>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</si>
  <si>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</si>
  <si>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</si>
  <si>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</si>
  <si>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</si>
  <si>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</si>
  <si>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</si>
  <si>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</si>
  <si>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</si>
  <si>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</si>
  <si>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</si>
  <si>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</si>
  <si>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</si>
  <si>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</si>
  <si>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</si>
  <si>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</si>
  <si>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Se consideraron los momentos contables de Ingresos Recaudados y Gasto Pagado.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</si>
  <si>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</si>
  <si>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</si>
  <si>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</si>
  <si>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</si>
  <si>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</si>
  <si>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</si>
  <si>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</si>
  <si>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</si>
  <si>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</si>
  <si>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</si>
  <si>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</si>
  <si>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</si>
  <si>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</si>
  <si>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</si>
  <si>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</si>
  <si>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</si>
  <si>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</si>
  <si>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</si>
  <si>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</si>
  <si>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</si>
  <si>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</si>
  <si>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</si>
  <si>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</si>
  <si>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</si>
  <si>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</si>
  <si>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>Se consideró el momento contable de Gasto Pagado.</t>
  </si>
  <si>
    <t xml:space="preserve">Previsiones de gasto para compromisos de pago derivados de APPs (r) </t>
  </si>
  <si>
    <t>N.A.</t>
  </si>
  <si>
    <t>Presupuesto de Egresos</t>
  </si>
  <si>
    <t>Art. 11 y 21 de la LDF</t>
  </si>
  <si>
    <t>No Aplica en virtud de que el Poder Ejecutivo del Estado de Nayarit no incurrió en este supuesto.</t>
  </si>
  <si>
    <t>Techo de ADEFAS para el ejercicio fiscal (s)</t>
  </si>
  <si>
    <t>Proyecto de Presupuesto de Egresos</t>
  </si>
  <si>
    <t>Art. 12 y 20 de la LDF</t>
  </si>
  <si>
    <t>No hubo aplicaciones en materia de ADEFAS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</si>
  <si>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</si>
  <si>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</si>
  <si>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</si>
  <si>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</si>
  <si>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</si>
  <si>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</si>
  <si>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</si>
  <si>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</si>
  <si>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</si>
  <si>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</si>
  <si>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</si>
  <si>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</si>
  <si>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</si>
  <si>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</si>
  <si>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 xml:space="preserve">No Aplica en virtud de que el Poder Ejecutivo del Estado de Nayarit no presupuestó un balance presupuestario negativo 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</si>
  <si>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</si>
  <si>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</si>
  <si>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</si>
  <si>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</si>
  <si>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</si>
  <si>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</si>
  <si>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 xml:space="preserve">SI 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</si>
  <si>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</si>
  <si>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</si>
  <si>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</si>
  <si>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</si>
  <si>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</si>
  <si>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</si>
  <si>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</si>
  <si>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</si>
  <si>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</si>
  <si>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</si>
  <si>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</si>
  <si>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</si>
  <si>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</si>
  <si>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</si>
  <si>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</si>
  <si>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</si>
  <si>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Para el caso de las obras que incurran en este supuesto, los entes ejecutores realizan el análisis respectivo.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</si>
  <si>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</si>
  <si>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</si>
  <si>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</si>
  <si>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</si>
  <si>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</si>
  <si>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</si>
  <si>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</si>
  <si>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</si>
  <si>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 xml:space="preserve">Corresponde al saldo de los Créditos a Corto Plazo contratados para solventar necesidades temporales de Flujo de Caja.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</si>
</sst>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(* #,##0.00_-;\ \ \ \(* #,##0.00\)_-;_-* &quot;-&quot;??_-;_-@_-"/>
    <numFmt numFmtId="166" formatCode="__\(* #,##0.00_-;\ \ \ \(* #,##0.00\)_-;_-* &quot;-&quot;??_-;_-@_-"/>
    <numFmt numFmtId="167" formatCode="_-* #,##0.00_-;\(\ #,##0.00\);_-* &quot;-&quot;??_-;_-@_-"/>
    <numFmt numFmtId="168" formatCode="#,##0.00_ ;[Red]\-#,##0.00\ "/>
    <numFmt numFmtId="169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 Special G1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b/>
      <vertAlign val="superscript"/>
      <sz val="10"/>
      <color indexed="8"/>
      <name val="Arial Narrow"/>
      <family val="2"/>
    </font>
    <font>
      <sz val="7"/>
      <color indexed="8"/>
      <name val="Arial Narrow"/>
      <family val="2"/>
    </font>
    <font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 Special G1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 Narrow"/>
      <family val="2"/>
    </font>
    <font>
      <i/>
      <sz val="10"/>
      <color theme="1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A6A6A6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47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164" fontId="49" fillId="0" borderId="12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 indent="2"/>
    </xf>
    <xf numFmtId="164" fontId="48" fillId="0" borderId="12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8" fillId="0" borderId="13" xfId="0" applyNumberFormat="1" applyFont="1" applyBorder="1" applyAlignment="1">
      <alignment horizontal="left" vertical="center" wrapText="1" indent="4"/>
    </xf>
    <xf numFmtId="164" fontId="48" fillId="0" borderId="13" xfId="0" applyNumberFormat="1" applyFont="1" applyBorder="1" applyAlignment="1">
      <alignment horizontal="left" vertical="center" indent="4"/>
    </xf>
    <xf numFmtId="164" fontId="50" fillId="0" borderId="12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center" vertical="center" wrapText="1"/>
    </xf>
    <xf numFmtId="164" fontId="48" fillId="0" borderId="11" xfId="0" applyNumberFormat="1" applyFont="1" applyBorder="1" applyAlignment="1">
      <alignment horizontal="left" vertical="center" wrapText="1" indent="2"/>
    </xf>
    <xf numFmtId="164" fontId="48" fillId="0" borderId="11" xfId="0" applyNumberFormat="1" applyFont="1" applyBorder="1" applyAlignment="1">
      <alignment horizontal="right" vertical="center" wrapText="1"/>
    </xf>
    <xf numFmtId="4" fontId="48" fillId="0" borderId="12" xfId="47" applyNumberFormat="1" applyFont="1" applyBorder="1" applyAlignment="1">
      <alignment horizontal="right" vertical="center" wrapText="1"/>
    </xf>
    <xf numFmtId="4" fontId="48" fillId="0" borderId="12" xfId="0" applyNumberFormat="1" applyFont="1" applyBorder="1" applyAlignment="1">
      <alignment horizontal="right" vertical="center" wrapText="1"/>
    </xf>
    <xf numFmtId="0" fontId="48" fillId="0" borderId="14" xfId="0" applyFont="1" applyBorder="1" applyAlignment="1">
      <alignment horizontal="left" vertical="center" wrapText="1" indent="2"/>
    </xf>
    <xf numFmtId="0" fontId="49" fillId="0" borderId="14" xfId="0" applyFont="1" applyBorder="1" applyAlignment="1">
      <alignment horizontal="left" vertical="center" wrapText="1" indent="2"/>
    </xf>
    <xf numFmtId="0" fontId="48" fillId="0" borderId="14" xfId="0" applyFont="1" applyBorder="1" applyAlignment="1">
      <alignment horizontal="left" vertical="center" wrapText="1" indent="4"/>
    </xf>
    <xf numFmtId="0" fontId="48" fillId="0" borderId="15" xfId="0" applyFont="1" applyBorder="1" applyAlignment="1">
      <alignment horizontal="left" vertical="center" wrapText="1" indent="2"/>
    </xf>
    <xf numFmtId="164" fontId="49" fillId="0" borderId="16" xfId="0" applyNumberFormat="1" applyFont="1" applyBorder="1" applyAlignment="1">
      <alignment horizontal="right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4" fontId="48" fillId="0" borderId="13" xfId="47" applyNumberFormat="1" applyFont="1" applyBorder="1" applyAlignment="1">
      <alignment horizontal="right" vertical="center" wrapText="1"/>
    </xf>
    <xf numFmtId="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0" fontId="49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21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0" fontId="52" fillId="33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0" fontId="52" fillId="33" borderId="24" xfId="0" applyFont="1" applyFill="1" applyBorder="1" applyAlignment="1">
      <alignment horizontal="center" vertical="center"/>
    </xf>
    <xf numFmtId="0" fontId="52" fillId="33" borderId="22" xfId="0" applyFont="1" applyFill="1" applyBorder="1" applyAlignment="1">
      <alignment horizontal="center" vertical="center" wrapText="1"/>
    </xf>
    <xf numFmtId="0" fontId="52" fillId="33" borderId="23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/>
    </xf>
    <xf numFmtId="164" fontId="52" fillId="0" borderId="13" xfId="0" applyNumberFormat="1" applyFont="1" applyBorder="1" applyAlignment="1">
      <alignment horizontal="justify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left" vertical="center" wrapText="1" indent="2"/>
    </xf>
    <xf numFmtId="4" fontId="51" fillId="0" borderId="12" xfId="0" applyNumberFormat="1" applyFont="1" applyBorder="1" applyAlignment="1">
      <alignment horizontal="right" vertical="center" wrapText="1"/>
    </xf>
    <xf numFmtId="4" fontId="52" fillId="0" borderId="12" xfId="0" applyNumberFormat="1" applyFont="1" applyFill="1" applyBorder="1" applyAlignment="1">
      <alignment horizontal="right" vertical="center" wrapText="1"/>
    </xf>
    <xf numFmtId="4" fontId="52" fillId="33" borderId="12" xfId="47" applyNumberFormat="1" applyFont="1" applyFill="1" applyBorder="1" applyAlignment="1">
      <alignment horizontal="right" vertical="center" wrapText="1"/>
    </xf>
    <xf numFmtId="4" fontId="52" fillId="33" borderId="12" xfId="0" applyNumberFormat="1" applyFont="1" applyFill="1" applyBorder="1" applyAlignment="1">
      <alignment horizontal="right" vertical="center" wrapText="1"/>
    </xf>
    <xf numFmtId="164" fontId="51" fillId="0" borderId="13" xfId="0" applyNumberFormat="1" applyFont="1" applyBorder="1" applyAlignment="1">
      <alignment horizontal="justify" vertical="center" wrapText="1"/>
    </xf>
    <xf numFmtId="164" fontId="52" fillId="0" borderId="13" xfId="0" applyNumberFormat="1" applyFont="1" applyBorder="1" applyAlignment="1">
      <alignment horizontal="justify" vertical="center"/>
    </xf>
    <xf numFmtId="164" fontId="53" fillId="0" borderId="13" xfId="0" applyNumberFormat="1" applyFont="1" applyBorder="1" applyAlignment="1">
      <alignment horizontal="justify" vertical="center" wrapText="1"/>
    </xf>
    <xf numFmtId="4" fontId="53" fillId="0" borderId="12" xfId="0" applyNumberFormat="1" applyFont="1" applyBorder="1" applyAlignment="1">
      <alignment horizontal="right" vertical="center" wrapText="1"/>
    </xf>
    <xf numFmtId="164" fontId="53" fillId="0" borderId="10" xfId="0" applyNumberFormat="1" applyFont="1" applyBorder="1" applyAlignment="1">
      <alignment horizontal="justify" vertical="center" wrapText="1"/>
    </xf>
    <xf numFmtId="164" fontId="53" fillId="0" borderId="11" xfId="0" applyNumberFormat="1" applyFont="1" applyBorder="1" applyAlignment="1">
      <alignment horizontal="right" vertical="center" wrapText="1"/>
    </xf>
    <xf numFmtId="164" fontId="54" fillId="0" borderId="19" xfId="0" applyNumberFormat="1" applyFont="1" applyBorder="1" applyAlignment="1">
      <alignment horizontal="left" vertical="top" wrapText="1"/>
    </xf>
    <xf numFmtId="164" fontId="54" fillId="0" borderId="0" xfId="0" applyNumberFormat="1" applyFont="1" applyAlignment="1">
      <alignment vertical="center"/>
    </xf>
    <xf numFmtId="164" fontId="51" fillId="0" borderId="0" xfId="0" applyNumberFormat="1" applyFont="1" applyAlignment="1">
      <alignment/>
    </xf>
    <xf numFmtId="164" fontId="53" fillId="0" borderId="0" xfId="0" applyNumberFormat="1" applyFont="1" applyBorder="1" applyAlignment="1">
      <alignment horizontal="right" vertical="center" wrapText="1"/>
    </xf>
    <xf numFmtId="164" fontId="55" fillId="0" borderId="0" xfId="0" applyNumberFormat="1" applyFont="1" applyAlignment="1">
      <alignment vertical="center"/>
    </xf>
    <xf numFmtId="164" fontId="52" fillId="33" borderId="16" xfId="0" applyNumberFormat="1" applyFont="1" applyFill="1" applyBorder="1" applyAlignment="1">
      <alignment horizontal="center" vertical="center" wrapText="1"/>
    </xf>
    <xf numFmtId="164" fontId="52" fillId="33" borderId="20" xfId="0" applyNumberFormat="1" applyFont="1" applyFill="1" applyBorder="1" applyAlignment="1">
      <alignment horizontal="center" vertical="center" wrapText="1"/>
    </xf>
    <xf numFmtId="164" fontId="52" fillId="33" borderId="10" xfId="0" applyNumberFormat="1" applyFont="1" applyFill="1" applyBorder="1" applyAlignment="1">
      <alignment horizontal="center" vertical="center" wrapText="1"/>
    </xf>
    <xf numFmtId="164" fontId="52" fillId="33" borderId="11" xfId="0" applyNumberFormat="1" applyFont="1" applyFill="1" applyBorder="1" applyAlignment="1">
      <alignment horizontal="center" vertical="center" wrapText="1"/>
    </xf>
    <xf numFmtId="164" fontId="52" fillId="0" borderId="13" xfId="0" applyNumberFormat="1" applyFont="1" applyBorder="1" applyAlignment="1">
      <alignment horizontal="left" vertical="center" wrapText="1"/>
    </xf>
    <xf numFmtId="49" fontId="51" fillId="0" borderId="12" xfId="0" applyNumberFormat="1" applyFont="1" applyBorder="1" applyAlignment="1">
      <alignment horizontal="center" vertical="center" wrapText="1"/>
    </xf>
    <xf numFmtId="4" fontId="51" fillId="0" borderId="12" xfId="0" applyNumberFormat="1" applyFont="1" applyBorder="1" applyAlignment="1">
      <alignment horizontal="left" vertical="center" wrapText="1"/>
    </xf>
    <xf numFmtId="10" fontId="51" fillId="0" borderId="12" xfId="0" applyNumberFormat="1" applyFont="1" applyBorder="1" applyAlignment="1">
      <alignment horizontal="right" vertical="center" wrapText="1"/>
    </xf>
    <xf numFmtId="164" fontId="51" fillId="0" borderId="10" xfId="0" applyNumberFormat="1" applyFont="1" applyBorder="1" applyAlignment="1">
      <alignment horizontal="justify" vertical="center" wrapText="1"/>
    </xf>
    <xf numFmtId="4" fontId="51" fillId="0" borderId="11" xfId="0" applyNumberFormat="1" applyFont="1" applyBorder="1" applyAlignment="1">
      <alignment horizontal="right" vertical="center" wrapText="1"/>
    </xf>
    <xf numFmtId="49" fontId="51" fillId="0" borderId="11" xfId="0" applyNumberFormat="1" applyFont="1" applyBorder="1" applyAlignment="1">
      <alignment horizontal="center" vertical="center" wrapText="1"/>
    </xf>
    <xf numFmtId="4" fontId="51" fillId="0" borderId="11" xfId="0" applyNumberFormat="1" applyFont="1" applyBorder="1" applyAlignment="1">
      <alignment horizontal="left" vertical="center" wrapText="1"/>
    </xf>
    <xf numFmtId="10" fontId="51" fillId="0" borderId="11" xfId="0" applyNumberFormat="1" applyFont="1" applyBorder="1" applyAlignment="1">
      <alignment horizontal="right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justify" vertical="center" wrapText="1"/>
    </xf>
    <xf numFmtId="0" fontId="52" fillId="0" borderId="13" xfId="0" applyFont="1" applyBorder="1" applyAlignment="1">
      <alignment horizontal="left" vertical="center" wrapText="1"/>
    </xf>
    <xf numFmtId="168" fontId="52" fillId="0" borderId="12" xfId="0" applyNumberFormat="1" applyFont="1" applyBorder="1" applyAlignment="1">
      <alignment horizontal="right" vertical="center" wrapText="1"/>
    </xf>
    <xf numFmtId="0" fontId="51" fillId="0" borderId="13" xfId="0" applyFont="1" applyBorder="1" applyAlignment="1">
      <alignment horizontal="left" vertical="center" wrapText="1" indent="1"/>
    </xf>
    <xf numFmtId="168" fontId="51" fillId="0" borderId="12" xfId="0" applyNumberFormat="1" applyFont="1" applyBorder="1" applyAlignment="1">
      <alignment horizontal="right" vertical="center" wrapText="1"/>
    </xf>
    <xf numFmtId="0" fontId="51" fillId="0" borderId="13" xfId="0" applyFont="1" applyBorder="1" applyAlignment="1">
      <alignment horizontal="left" vertical="center" wrapText="1"/>
    </xf>
    <xf numFmtId="164" fontId="51" fillId="0" borderId="12" xfId="0" applyNumberFormat="1" applyFont="1" applyBorder="1" applyAlignment="1">
      <alignment horizontal="right" vertical="center" wrapText="1"/>
    </xf>
    <xf numFmtId="0" fontId="51" fillId="0" borderId="10" xfId="0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justify" vertical="center" wrapText="1"/>
    </xf>
    <xf numFmtId="0" fontId="49" fillId="33" borderId="14" xfId="0" applyFont="1" applyFill="1" applyBorder="1" applyAlignment="1">
      <alignment horizontal="center" vertical="center"/>
    </xf>
    <xf numFmtId="0" fontId="49" fillId="33" borderId="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8" fillId="0" borderId="21" xfId="0" applyFont="1" applyBorder="1" applyAlignment="1">
      <alignment vertical="center"/>
    </xf>
    <xf numFmtId="0" fontId="49" fillId="33" borderId="18" xfId="0" applyFont="1" applyFill="1" applyBorder="1" applyAlignment="1">
      <alignment vertical="center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vertical="center"/>
    </xf>
    <xf numFmtId="0" fontId="49" fillId="33" borderId="10" xfId="0" applyFont="1" applyFill="1" applyBorder="1" applyAlignment="1">
      <alignment horizontal="center" vertical="center" wrapText="1"/>
    </xf>
    <xf numFmtId="164" fontId="49" fillId="0" borderId="13" xfId="0" applyNumberFormat="1" applyFont="1" applyBorder="1" applyAlignment="1">
      <alignment vertical="center" wrapText="1"/>
    </xf>
    <xf numFmtId="4" fontId="49" fillId="0" borderId="12" xfId="0" applyNumberFormat="1" applyFont="1" applyBorder="1" applyAlignment="1">
      <alignment vertical="center" wrapText="1"/>
    </xf>
    <xf numFmtId="164" fontId="48" fillId="0" borderId="13" xfId="0" applyNumberFormat="1" applyFont="1" applyBorder="1" applyAlignment="1">
      <alignment horizontal="left" vertical="center" wrapText="1" indent="5"/>
    </xf>
    <xf numFmtId="4" fontId="48" fillId="0" borderId="12" xfId="0" applyNumberFormat="1" applyFont="1" applyBorder="1" applyAlignment="1">
      <alignment vertical="center" wrapText="1"/>
    </xf>
    <xf numFmtId="43" fontId="48" fillId="0" borderId="0" xfId="47" applyFont="1" applyAlignment="1">
      <alignment/>
    </xf>
    <xf numFmtId="4" fontId="49" fillId="0" borderId="12" xfId="47" applyNumberFormat="1" applyFont="1" applyBorder="1" applyAlignment="1">
      <alignment vertical="center" wrapText="1"/>
    </xf>
    <xf numFmtId="4" fontId="48" fillId="0" borderId="12" xfId="47" applyNumberFormat="1" applyFont="1" applyBorder="1" applyAlignment="1">
      <alignment vertical="center" wrapText="1"/>
    </xf>
    <xf numFmtId="164" fontId="48" fillId="0" borderId="13" xfId="0" applyNumberFormat="1" applyFont="1" applyBorder="1" applyAlignment="1">
      <alignment vertical="center" wrapText="1"/>
    </xf>
    <xf numFmtId="4" fontId="48" fillId="33" borderId="12" xfId="0" applyNumberFormat="1" applyFont="1" applyFill="1" applyBorder="1" applyAlignment="1">
      <alignment vertical="center" wrapText="1"/>
    </xf>
    <xf numFmtId="4" fontId="49" fillId="0" borderId="13" xfId="47" applyNumberFormat="1" applyFont="1" applyBorder="1" applyAlignment="1">
      <alignment vertical="center" wrapText="1"/>
    </xf>
    <xf numFmtId="4" fontId="48" fillId="0" borderId="13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8" fillId="0" borderId="23" xfId="0" applyNumberFormat="1" applyFont="1" applyBorder="1" applyAlignment="1">
      <alignment vertical="center"/>
    </xf>
    <xf numFmtId="164" fontId="49" fillId="33" borderId="22" xfId="0" applyNumberFormat="1" applyFont="1" applyFill="1" applyBorder="1" applyAlignment="1">
      <alignment vertical="center"/>
    </xf>
    <xf numFmtId="164" fontId="49" fillId="33" borderId="24" xfId="0" applyNumberFormat="1" applyFont="1" applyFill="1" applyBorder="1" applyAlignment="1">
      <alignment horizontal="center" vertical="center" wrapText="1"/>
    </xf>
    <xf numFmtId="164" fontId="48" fillId="0" borderId="16" xfId="0" applyNumberFormat="1" applyFont="1" applyBorder="1" applyAlignment="1">
      <alignment vertical="center" wrapText="1"/>
    </xf>
    <xf numFmtId="164" fontId="48" fillId="0" borderId="12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vertical="center" wrapText="1"/>
    </xf>
    <xf numFmtId="164" fontId="49" fillId="0" borderId="11" xfId="0" applyNumberFormat="1" applyFont="1" applyBorder="1" applyAlignment="1">
      <alignment vertical="center" wrapText="1"/>
    </xf>
    <xf numFmtId="164" fontId="48" fillId="0" borderId="0" xfId="0" applyNumberFormat="1" applyFont="1" applyAlignment="1">
      <alignment/>
    </xf>
    <xf numFmtId="164" fontId="49" fillId="33" borderId="18" xfId="0" applyNumberFormat="1" applyFont="1" applyFill="1" applyBorder="1" applyAlignment="1">
      <alignment vertical="center"/>
    </xf>
    <xf numFmtId="164" fontId="49" fillId="33" borderId="16" xfId="0" applyNumberFormat="1" applyFont="1" applyFill="1" applyBorder="1" applyAlignment="1">
      <alignment horizontal="center" vertical="center" wrapText="1"/>
    </xf>
    <xf numFmtId="164" fontId="49" fillId="33" borderId="16" xfId="0" applyNumberFormat="1" applyFont="1" applyFill="1" applyBorder="1" applyAlignment="1">
      <alignment horizontal="center" vertical="center"/>
    </xf>
    <xf numFmtId="164" fontId="49" fillId="33" borderId="20" xfId="0" applyNumberFormat="1" applyFont="1" applyFill="1" applyBorder="1" applyAlignment="1">
      <alignment horizontal="center" vertical="center"/>
    </xf>
    <xf numFmtId="164" fontId="49" fillId="33" borderId="15" xfId="0" applyNumberFormat="1" applyFont="1" applyFill="1" applyBorder="1" applyAlignment="1">
      <alignment vertical="center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/>
    </xf>
    <xf numFmtId="164" fontId="49" fillId="33" borderId="11" xfId="0" applyNumberFormat="1" applyFont="1" applyFill="1" applyBorder="1" applyAlignment="1">
      <alignment horizontal="center" vertical="center"/>
    </xf>
    <xf numFmtId="164" fontId="48" fillId="0" borderId="16" xfId="0" applyNumberFormat="1" applyFont="1" applyBorder="1" applyAlignment="1">
      <alignment vertical="center"/>
    </xf>
    <xf numFmtId="164" fontId="48" fillId="0" borderId="12" xfId="0" applyNumberFormat="1" applyFont="1" applyBorder="1" applyAlignment="1">
      <alignment vertical="center"/>
    </xf>
    <xf numFmtId="164" fontId="49" fillId="0" borderId="13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indent="5"/>
    </xf>
    <xf numFmtId="4" fontId="48" fillId="0" borderId="12" xfId="0" applyNumberFormat="1" applyFont="1" applyBorder="1" applyAlignment="1">
      <alignment vertical="center"/>
    </xf>
    <xf numFmtId="164" fontId="49" fillId="0" borderId="10" xfId="0" applyNumberFormat="1" applyFont="1" applyBorder="1" applyAlignment="1">
      <alignment vertical="center"/>
    </xf>
    <xf numFmtId="164" fontId="49" fillId="0" borderId="11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4" fontId="48" fillId="0" borderId="13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horizontal="justify" vertical="center"/>
    </xf>
    <xf numFmtId="164" fontId="48" fillId="0" borderId="13" xfId="0" applyNumberFormat="1" applyFont="1" applyBorder="1" applyAlignment="1">
      <alignment horizontal="left" vertical="center" indent="1"/>
    </xf>
    <xf numFmtId="4" fontId="48" fillId="0" borderId="12" xfId="47" applyNumberFormat="1" applyFont="1" applyBorder="1" applyAlignment="1">
      <alignment vertical="center"/>
    </xf>
    <xf numFmtId="4" fontId="48" fillId="34" borderId="12" xfId="0" applyNumberFormat="1" applyFont="1" applyFill="1" applyBorder="1" applyAlignment="1">
      <alignment vertical="center"/>
    </xf>
    <xf numFmtId="164" fontId="49" fillId="0" borderId="13" xfId="0" applyNumberFormat="1" applyFont="1" applyBorder="1" applyAlignment="1">
      <alignment horizontal="left" vertical="center" indent="1"/>
    </xf>
    <xf numFmtId="4" fontId="49" fillId="0" borderId="12" xfId="47" applyNumberFormat="1" applyFont="1" applyBorder="1" applyAlignment="1">
      <alignment vertical="center"/>
    </xf>
    <xf numFmtId="4" fontId="49" fillId="0" borderId="13" xfId="47" applyNumberFormat="1" applyFont="1" applyBorder="1" applyAlignment="1">
      <alignment vertical="center"/>
    </xf>
    <xf numFmtId="4" fontId="49" fillId="0" borderId="12" xfId="0" applyNumberFormat="1" applyFont="1" applyBorder="1" applyAlignment="1">
      <alignment vertical="center"/>
    </xf>
    <xf numFmtId="4" fontId="49" fillId="0" borderId="13" xfId="0" applyNumberFormat="1" applyFont="1" applyBorder="1" applyAlignment="1">
      <alignment vertical="center"/>
    </xf>
    <xf numFmtId="164" fontId="49" fillId="0" borderId="13" xfId="0" applyNumberFormat="1" applyFont="1" applyBorder="1" applyAlignment="1">
      <alignment horizontal="left" vertical="center" wrapText="1" indent="1"/>
    </xf>
    <xf numFmtId="164" fontId="48" fillId="0" borderId="13" xfId="0" applyNumberFormat="1" applyFont="1" applyBorder="1" applyAlignment="1">
      <alignment horizontal="left" vertical="center" wrapText="1" indent="1"/>
    </xf>
    <xf numFmtId="0" fontId="48" fillId="0" borderId="0" xfId="0" applyFont="1" applyAlignment="1">
      <alignment horizontal="right"/>
    </xf>
    <xf numFmtId="0" fontId="49" fillId="33" borderId="22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4" xfId="0" applyFont="1" applyFill="1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164" fontId="48" fillId="0" borderId="12" xfId="0" applyNumberFormat="1" applyFont="1" applyBorder="1" applyAlignment="1">
      <alignment horizontal="right" vertical="center"/>
    </xf>
    <xf numFmtId="164" fontId="48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right" vertical="center"/>
    </xf>
    <xf numFmtId="4" fontId="48" fillId="0" borderId="0" xfId="0" applyNumberFormat="1" applyFont="1" applyAlignment="1">
      <alignment/>
    </xf>
    <xf numFmtId="164" fontId="48" fillId="0" borderId="13" xfId="0" applyNumberFormat="1" applyFont="1" applyBorder="1" applyAlignment="1">
      <alignment horizontal="left" vertical="center" indent="3"/>
    </xf>
    <xf numFmtId="4" fontId="48" fillId="0" borderId="12" xfId="0" applyNumberFormat="1" applyFont="1" applyFill="1" applyBorder="1" applyAlignment="1">
      <alignment horizontal="right" vertical="center"/>
    </xf>
    <xf numFmtId="164" fontId="48" fillId="0" borderId="13" xfId="0" applyNumberFormat="1" applyFont="1" applyBorder="1" applyAlignment="1">
      <alignment horizontal="left" vertical="center" wrapText="1" indent="3"/>
    </xf>
    <xf numFmtId="164" fontId="48" fillId="0" borderId="13" xfId="0" applyNumberFormat="1" applyFont="1" applyBorder="1" applyAlignment="1">
      <alignment horizontal="left" vertical="center"/>
    </xf>
    <xf numFmtId="4" fontId="48" fillId="0" borderId="12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right" vertical="center"/>
    </xf>
    <xf numFmtId="4" fontId="48" fillId="0" borderId="13" xfId="0" applyNumberFormat="1" applyFont="1" applyBorder="1" applyAlignment="1">
      <alignment horizontal="right" vertical="center"/>
    </xf>
    <xf numFmtId="4" fontId="48" fillId="33" borderId="12" xfId="0" applyNumberFormat="1" applyFont="1" applyFill="1" applyBorder="1" applyAlignment="1">
      <alignment horizontal="right" vertical="center"/>
    </xf>
    <xf numFmtId="4" fontId="48" fillId="33" borderId="12" xfId="0" applyNumberFormat="1" applyFont="1" applyFill="1" applyBorder="1" applyAlignment="1">
      <alignment horizontal="center" vertical="center"/>
    </xf>
    <xf numFmtId="4" fontId="48" fillId="0" borderId="12" xfId="0" applyNumberFormat="1" applyFont="1" applyBorder="1" applyAlignment="1">
      <alignment horizontal="justify" vertical="center"/>
    </xf>
    <xf numFmtId="164" fontId="48" fillId="0" borderId="10" xfId="0" applyNumberFormat="1" applyFont="1" applyBorder="1" applyAlignment="1">
      <alignment horizontal="left" vertical="center" indent="1"/>
    </xf>
    <xf numFmtId="4" fontId="48" fillId="0" borderId="10" xfId="0" applyNumberFormat="1" applyFont="1" applyBorder="1" applyAlignment="1">
      <alignment horizontal="right" vertical="center"/>
    </xf>
    <xf numFmtId="4" fontId="48" fillId="0" borderId="11" xfId="0" applyNumberFormat="1" applyFont="1" applyBorder="1" applyAlignment="1">
      <alignment horizontal="right" vertical="center"/>
    </xf>
    <xf numFmtId="164" fontId="48" fillId="0" borderId="13" xfId="0" applyNumberFormat="1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left" vertical="center" wrapText="1"/>
    </xf>
    <xf numFmtId="164" fontId="48" fillId="0" borderId="11" xfId="0" applyNumberFormat="1" applyFont="1" applyBorder="1" applyAlignment="1">
      <alignment horizontal="right" vertical="center"/>
    </xf>
    <xf numFmtId="164" fontId="48" fillId="0" borderId="11" xfId="0" applyNumberFormat="1" applyFont="1" applyBorder="1" applyAlignment="1">
      <alignment horizontal="justify" vertical="center"/>
    </xf>
    <xf numFmtId="4" fontId="48" fillId="0" borderId="0" xfId="0" applyNumberFormat="1" applyFont="1" applyAlignment="1">
      <alignment horizontal="right"/>
    </xf>
    <xf numFmtId="0" fontId="49" fillId="33" borderId="25" xfId="0" applyFont="1" applyFill="1" applyBorder="1" applyAlignment="1">
      <alignment horizontal="center" vertical="center"/>
    </xf>
    <xf numFmtId="0" fontId="49" fillId="33" borderId="26" xfId="0" applyFont="1" applyFill="1" applyBorder="1" applyAlignment="1">
      <alignment horizontal="center" vertical="center"/>
    </xf>
    <xf numFmtId="0" fontId="49" fillId="33" borderId="27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4" fontId="49" fillId="0" borderId="13" xfId="47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4" xfId="0" applyFont="1" applyBorder="1" applyAlignment="1">
      <alignment horizontal="left" vertical="center" indent="3"/>
    </xf>
    <xf numFmtId="0" fontId="48" fillId="0" borderId="12" xfId="0" applyFont="1" applyBorder="1" applyAlignment="1">
      <alignment/>
    </xf>
    <xf numFmtId="4" fontId="48" fillId="0" borderId="13" xfId="47" applyNumberFormat="1" applyFont="1" applyBorder="1" applyAlignment="1">
      <alignment horizontal="right" vertical="center"/>
    </xf>
    <xf numFmtId="4" fontId="48" fillId="0" borderId="12" xfId="47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indent="3"/>
    </xf>
    <xf numFmtId="0" fontId="48" fillId="0" borderId="28" xfId="0" applyFont="1" applyBorder="1" applyAlignment="1">
      <alignment horizontal="left" vertical="center"/>
    </xf>
    <xf numFmtId="0" fontId="48" fillId="0" borderId="29" xfId="0" applyFont="1" applyBorder="1" applyAlignment="1">
      <alignment horizontal="left" vertical="center"/>
    </xf>
    <xf numFmtId="4" fontId="48" fillId="0" borderId="30" xfId="0" applyNumberFormat="1" applyFont="1" applyBorder="1" applyAlignment="1">
      <alignment horizontal="right" vertical="center"/>
    </xf>
    <xf numFmtId="4" fontId="48" fillId="0" borderId="29" xfId="0" applyNumberFormat="1" applyFont="1" applyBorder="1" applyAlignment="1">
      <alignment horizontal="right" vertical="center"/>
    </xf>
    <xf numFmtId="0" fontId="49" fillId="0" borderId="31" xfId="0" applyFont="1" applyBorder="1" applyAlignment="1">
      <alignment horizontal="left" vertical="center"/>
    </xf>
    <xf numFmtId="0" fontId="48" fillId="0" borderId="32" xfId="0" applyFont="1" applyBorder="1" applyAlignment="1">
      <alignment horizontal="left" vertical="center"/>
    </xf>
    <xf numFmtId="4" fontId="49" fillId="0" borderId="33" xfId="0" applyNumberFormat="1" applyFont="1" applyBorder="1" applyAlignment="1">
      <alignment horizontal="right" vertical="center"/>
    </xf>
    <xf numFmtId="0" fontId="49" fillId="0" borderId="14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4" fontId="49" fillId="0" borderId="13" xfId="0" applyNumberFormat="1" applyFont="1" applyBorder="1" applyAlignment="1">
      <alignment horizontal="right" vertical="center"/>
    </xf>
    <xf numFmtId="0" fontId="48" fillId="0" borderId="15" xfId="0" applyFont="1" applyBorder="1" applyAlignment="1">
      <alignment horizontal="left" vertical="center"/>
    </xf>
    <xf numFmtId="0" fontId="48" fillId="0" borderId="11" xfId="0" applyFont="1" applyBorder="1" applyAlignment="1">
      <alignment horizontal="left" vertical="center"/>
    </xf>
    <xf numFmtId="164" fontId="48" fillId="0" borderId="10" xfId="0" applyNumberFormat="1" applyFont="1" applyBorder="1" applyAlignment="1">
      <alignment horizontal="right" vertical="center"/>
    </xf>
    <xf numFmtId="0" fontId="49" fillId="33" borderId="18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49" fillId="33" borderId="22" xfId="0" applyFont="1" applyFill="1" applyBorder="1" applyAlignment="1">
      <alignment horizontal="center" vertical="center" wrapText="1"/>
    </xf>
    <xf numFmtId="0" fontId="49" fillId="33" borderId="23" xfId="0" applyFont="1" applyFill="1" applyBorder="1" applyAlignment="1">
      <alignment horizontal="center" vertical="center" wrapText="1"/>
    </xf>
    <xf numFmtId="0" fontId="49" fillId="33" borderId="24" xfId="0" applyFont="1" applyFill="1" applyBorder="1" applyAlignment="1">
      <alignment horizontal="center" vertical="center" wrapText="1"/>
    </xf>
    <xf numFmtId="0" fontId="49" fillId="0" borderId="13" xfId="0" applyFont="1" applyBorder="1" applyAlignment="1">
      <alignment horizontal="justify" vertical="center" wrapText="1"/>
    </xf>
    <xf numFmtId="4" fontId="49" fillId="0" borderId="16" xfId="47" applyNumberFormat="1" applyFont="1" applyBorder="1" applyAlignment="1">
      <alignment horizontal="right" vertical="center" wrapText="1"/>
    </xf>
    <xf numFmtId="0" fontId="48" fillId="0" borderId="13" xfId="0" applyFont="1" applyBorder="1" applyAlignment="1">
      <alignment horizontal="left" vertical="center" wrapText="1" indent="1"/>
    </xf>
    <xf numFmtId="4" fontId="49" fillId="0" borderId="13" xfId="47" applyNumberFormat="1" applyFont="1" applyBorder="1" applyAlignment="1">
      <alignment horizontal="right" vertical="center" wrapText="1"/>
    </xf>
    <xf numFmtId="4" fontId="49" fillId="0" borderId="12" xfId="47" applyNumberFormat="1" applyFont="1" applyBorder="1" applyAlignment="1">
      <alignment horizontal="right" vertical="center"/>
    </xf>
    <xf numFmtId="4" fontId="49" fillId="0" borderId="12" xfId="0" applyNumberFormat="1" applyFont="1" applyBorder="1" applyAlignment="1">
      <alignment horizontal="right" vertical="center" wrapText="1"/>
    </xf>
    <xf numFmtId="0" fontId="48" fillId="0" borderId="13" xfId="0" applyFont="1" applyBorder="1" applyAlignment="1">
      <alignment horizontal="left" vertical="center" wrapText="1" indent="3"/>
    </xf>
    <xf numFmtId="0" fontId="48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4" fontId="49" fillId="0" borderId="13" xfId="0" applyNumberFormat="1" applyFont="1" applyBorder="1" applyAlignment="1">
      <alignment horizontal="right" vertical="center" wrapText="1"/>
    </xf>
    <xf numFmtId="4" fontId="49" fillId="0" borderId="12" xfId="47" applyNumberFormat="1" applyFont="1" applyBorder="1" applyAlignment="1">
      <alignment horizontal="right"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0" fontId="49" fillId="0" borderId="16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right" vertical="center" wrapText="1"/>
    </xf>
    <xf numFmtId="0" fontId="49" fillId="0" borderId="13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 indent="2"/>
    </xf>
    <xf numFmtId="0" fontId="48" fillId="0" borderId="13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 wrapText="1" indent="2"/>
    </xf>
    <xf numFmtId="0" fontId="48" fillId="0" borderId="10" xfId="0" applyFont="1" applyBorder="1" applyAlignment="1">
      <alignment horizontal="left" vertical="center" indent="2"/>
    </xf>
    <xf numFmtId="4" fontId="48" fillId="0" borderId="11" xfId="0" applyNumberFormat="1" applyFont="1" applyBorder="1" applyAlignment="1">
      <alignment vertical="center"/>
    </xf>
    <xf numFmtId="0" fontId="48" fillId="0" borderId="10" xfId="0" applyFont="1" applyBorder="1" applyAlignment="1">
      <alignment horizontal="left" vertical="center"/>
    </xf>
    <xf numFmtId="164" fontId="48" fillId="0" borderId="11" xfId="0" applyNumberFormat="1" applyFont="1" applyBorder="1" applyAlignment="1">
      <alignment vertical="center"/>
    </xf>
    <xf numFmtId="0" fontId="49" fillId="0" borderId="14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4" fontId="49" fillId="0" borderId="13" xfId="0" applyNumberFormat="1" applyFont="1" applyFill="1" applyBorder="1" applyAlignment="1">
      <alignment horizontal="right" vertical="center" wrapText="1"/>
    </xf>
    <xf numFmtId="4" fontId="49" fillId="0" borderId="12" xfId="0" applyNumberFormat="1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/>
    </xf>
    <xf numFmtId="0" fontId="49" fillId="0" borderId="15" xfId="0" applyFont="1" applyBorder="1" applyAlignment="1">
      <alignment horizontal="left" vertical="center" wrapText="1"/>
    </xf>
    <xf numFmtId="164" fontId="49" fillId="0" borderId="10" xfId="0" applyNumberFormat="1" applyFont="1" applyBorder="1" applyAlignment="1">
      <alignment horizontal="right" vertical="center" wrapText="1"/>
    </xf>
    <xf numFmtId="164" fontId="49" fillId="0" borderId="11" xfId="0" applyNumberFormat="1" applyFont="1" applyBorder="1" applyAlignment="1">
      <alignment horizontal="right" vertical="center" wrapText="1"/>
    </xf>
    <xf numFmtId="43" fontId="56" fillId="0" borderId="0" xfId="47" applyFont="1" applyAlignment="1">
      <alignment/>
    </xf>
    <xf numFmtId="0" fontId="49" fillId="33" borderId="21" xfId="0" applyFont="1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/>
    </xf>
    <xf numFmtId="0" fontId="49" fillId="33" borderId="35" xfId="0" applyFont="1" applyFill="1" applyBorder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49" fillId="33" borderId="24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9" fillId="35" borderId="22" xfId="0" applyFont="1" applyFill="1" applyBorder="1" applyAlignment="1">
      <alignment horizontal="left" vertical="center"/>
    </xf>
    <xf numFmtId="0" fontId="49" fillId="35" borderId="23" xfId="0" applyFont="1" applyFill="1" applyBorder="1" applyAlignment="1">
      <alignment horizontal="center" vertical="center"/>
    </xf>
    <xf numFmtId="0" fontId="49" fillId="35" borderId="21" xfId="0" applyFont="1" applyFill="1" applyBorder="1" applyAlignment="1">
      <alignment horizontal="center" vertical="center"/>
    </xf>
    <xf numFmtId="0" fontId="49" fillId="35" borderId="1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left" vertical="center"/>
    </xf>
    <xf numFmtId="0" fontId="49" fillId="33" borderId="23" xfId="0" applyFont="1" applyFill="1" applyBorder="1" applyAlignment="1">
      <alignment horizontal="center" vertical="center"/>
    </xf>
    <xf numFmtId="0" fontId="49" fillId="21" borderId="15" xfId="0" applyFont="1" applyFill="1" applyBorder="1" applyAlignment="1">
      <alignment horizontal="center" vertical="center"/>
    </xf>
    <xf numFmtId="0" fontId="49" fillId="21" borderId="23" xfId="0" applyFont="1" applyFill="1" applyBorder="1" applyAlignment="1">
      <alignment horizontal="left" vertical="center"/>
    </xf>
    <xf numFmtId="0" fontId="49" fillId="21" borderId="23" xfId="0" applyFont="1" applyFill="1" applyBorder="1" applyAlignment="1">
      <alignment horizontal="center" vertical="center"/>
    </xf>
    <xf numFmtId="0" fontId="48" fillId="21" borderId="21" xfId="0" applyFont="1" applyFill="1" applyBorder="1" applyAlignment="1">
      <alignment horizontal="center" vertical="center"/>
    </xf>
    <xf numFmtId="0" fontId="48" fillId="21" borderId="11" xfId="0" applyFont="1" applyFill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57" fillId="0" borderId="21" xfId="0" applyFont="1" applyBorder="1" applyAlignment="1">
      <alignment horizontal="left" vertical="center"/>
    </xf>
    <xf numFmtId="0" fontId="48" fillId="0" borderId="13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2" fontId="48" fillId="0" borderId="0" xfId="0" applyNumberFormat="1" applyFont="1" applyAlignment="1">
      <alignment horizontal="right" vertical="center"/>
    </xf>
    <xf numFmtId="0" fontId="48" fillId="0" borderId="16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/>
    </xf>
    <xf numFmtId="0" fontId="48" fillId="0" borderId="20" xfId="0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right" vertical="center"/>
    </xf>
    <xf numFmtId="4" fontId="48" fillId="0" borderId="19" xfId="0" applyNumberFormat="1" applyFont="1" applyBorder="1" applyAlignment="1">
      <alignment horizontal="right" vertical="center"/>
    </xf>
    <xf numFmtId="0" fontId="48" fillId="0" borderId="24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left" vertical="center" wrapText="1"/>
    </xf>
    <xf numFmtId="0" fontId="48" fillId="21" borderId="23" xfId="0" applyFont="1" applyFill="1" applyBorder="1" applyAlignment="1">
      <alignment horizontal="center" vertical="center"/>
    </xf>
    <xf numFmtId="0" fontId="48" fillId="21" borderId="24" xfId="0" applyFont="1" applyFill="1" applyBorder="1" applyAlignment="1">
      <alignment horizontal="center" vertical="center"/>
    </xf>
    <xf numFmtId="4" fontId="48" fillId="0" borderId="0" xfId="0" applyNumberFormat="1" applyFont="1" applyAlignment="1">
      <alignment horizontal="right" vertical="center"/>
    </xf>
    <xf numFmtId="0" fontId="57" fillId="21" borderId="15" xfId="0" applyFont="1" applyFill="1" applyBorder="1" applyAlignment="1">
      <alignment horizontal="center" vertical="center"/>
    </xf>
    <xf numFmtId="0" fontId="57" fillId="21" borderId="21" xfId="0" applyFont="1" applyFill="1" applyBorder="1" applyAlignment="1">
      <alignment horizontal="center" vertical="center"/>
    </xf>
    <xf numFmtId="0" fontId="57" fillId="21" borderId="21" xfId="0" applyFont="1" applyFill="1" applyBorder="1" applyAlignment="1">
      <alignment horizontal="left" vertical="center"/>
    </xf>
    <xf numFmtId="0" fontId="48" fillId="21" borderId="2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center" vertical="center"/>
    </xf>
    <xf numFmtId="0" fontId="57" fillId="0" borderId="21" xfId="0" applyFont="1" applyBorder="1" applyAlignment="1">
      <alignment vertical="center" wrapText="1"/>
    </xf>
    <xf numFmtId="0" fontId="48" fillId="36" borderId="16" xfId="0" applyFont="1" applyFill="1" applyBorder="1" applyAlignment="1">
      <alignment horizontal="center" vertical="center"/>
    </xf>
    <xf numFmtId="0" fontId="48" fillId="36" borderId="20" xfId="0" applyFont="1" applyFill="1" applyBorder="1" applyAlignment="1">
      <alignment horizontal="center" vertical="center"/>
    </xf>
    <xf numFmtId="169" fontId="48" fillId="0" borderId="19" xfId="47" applyNumberFormat="1" applyFont="1" applyBorder="1" applyAlignment="1">
      <alignment horizontal="right" vertical="center"/>
    </xf>
    <xf numFmtId="0" fontId="48" fillId="36" borderId="17" xfId="0" applyFont="1" applyFill="1" applyBorder="1" applyAlignment="1">
      <alignment horizontal="center" vertical="center"/>
    </xf>
    <xf numFmtId="0" fontId="48" fillId="36" borderId="24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4" fontId="48" fillId="0" borderId="17" xfId="0" applyNumberFormat="1" applyFont="1" applyBorder="1" applyAlignment="1">
      <alignment horizontal="right" vertical="center"/>
    </xf>
    <xf numFmtId="0" fontId="48" fillId="0" borderId="17" xfId="0" applyFont="1" applyBorder="1" applyAlignment="1">
      <alignment horizontal="center" vertical="center"/>
    </xf>
    <xf numFmtId="0" fontId="48" fillId="36" borderId="10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48" fillId="36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4" fontId="48" fillId="0" borderId="21" xfId="0" applyNumberFormat="1" applyFont="1" applyBorder="1" applyAlignment="1">
      <alignment horizontal="right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21" borderId="22" xfId="0" applyFont="1" applyFill="1" applyBorder="1" applyAlignment="1">
      <alignment horizontal="center" vertical="center"/>
    </xf>
    <xf numFmtId="0" fontId="48" fillId="0" borderId="24" xfId="0" applyFont="1" applyBorder="1" applyAlignment="1">
      <alignment horizontal="left" vertical="center" wrapText="1"/>
    </xf>
    <xf numFmtId="4" fontId="48" fillId="0" borderId="24" xfId="0" applyNumberFormat="1" applyFont="1" applyBorder="1" applyAlignment="1">
      <alignment horizontal="right" vertical="center"/>
    </xf>
    <xf numFmtId="0" fontId="48" fillId="36" borderId="0" xfId="0" applyFont="1" applyFill="1" applyAlignment="1">
      <alignment horizontal="center" vertical="center"/>
    </xf>
    <xf numFmtId="0" fontId="48" fillId="36" borderId="13" xfId="0" applyFont="1" applyFill="1" applyBorder="1" applyAlignment="1">
      <alignment horizontal="center" vertical="center"/>
    </xf>
    <xf numFmtId="0" fontId="48" fillId="36" borderId="19" xfId="0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 horizontal="center" vertical="center"/>
    </xf>
    <xf numFmtId="0" fontId="48" fillId="36" borderId="21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9" fillId="35" borderId="24" xfId="0" applyFont="1" applyFill="1" applyBorder="1" applyAlignment="1">
      <alignment horizontal="center" vertical="center"/>
    </xf>
    <xf numFmtId="0" fontId="57" fillId="0" borderId="23" xfId="0" applyFont="1" applyBorder="1" applyAlignment="1">
      <alignment vertical="center" wrapText="1"/>
    </xf>
    <xf numFmtId="0" fontId="48" fillId="0" borderId="17" xfId="0" applyFont="1" applyBorder="1" applyAlignment="1">
      <alignment horizontal="center" vertical="center" wrapText="1"/>
    </xf>
    <xf numFmtId="43" fontId="48" fillId="0" borderId="0" xfId="47" applyFont="1" applyAlignment="1">
      <alignment horizontal="center" vertical="center"/>
    </xf>
    <xf numFmtId="43" fontId="48" fillId="0" borderId="17" xfId="47" applyFont="1" applyBorder="1" applyAlignment="1">
      <alignment horizontal="center" vertical="center" wrapText="1"/>
    </xf>
    <xf numFmtId="169" fontId="48" fillId="0" borderId="17" xfId="47" applyNumberFormat="1" applyFont="1" applyBorder="1" applyAlignment="1">
      <alignment horizontal="right" vertical="center" wrapText="1"/>
    </xf>
    <xf numFmtId="43" fontId="0" fillId="0" borderId="0" xfId="0" applyNumberFormat="1" applyAlignment="1">
      <alignment/>
    </xf>
    <xf numFmtId="0" fontId="48" fillId="0" borderId="15" xfId="0" applyFont="1" applyBorder="1" applyAlignment="1">
      <alignment horizontal="center" vertical="center"/>
    </xf>
    <xf numFmtId="0" fontId="48" fillId="0" borderId="23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48" fillId="33" borderId="22" xfId="0" applyFont="1" applyFill="1" applyBorder="1" applyAlignment="1">
      <alignment horizontal="left" vertical="center"/>
    </xf>
    <xf numFmtId="0" fontId="48" fillId="33" borderId="23" xfId="0" applyFont="1" applyFill="1" applyBorder="1" applyAlignment="1">
      <alignment horizontal="center" vertical="center"/>
    </xf>
    <xf numFmtId="0" fontId="48" fillId="33" borderId="24" xfId="0" applyFont="1" applyFill="1" applyBorder="1" applyAlignment="1">
      <alignment horizontal="center" vertical="center"/>
    </xf>
    <xf numFmtId="0" fontId="57" fillId="0" borderId="11" xfId="0" applyFont="1" applyBorder="1" applyAlignment="1">
      <alignment vertical="center" wrapText="1"/>
    </xf>
    <xf numFmtId="43" fontId="48" fillId="0" borderId="11" xfId="47" applyFont="1" applyBorder="1" applyAlignment="1">
      <alignment horizontal="right" vertical="center"/>
    </xf>
    <xf numFmtId="43" fontId="48" fillId="0" borderId="11" xfId="47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3" fontId="0" fillId="0" borderId="0" xfId="47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3" xfId="49"/>
    <cellStyle name="Currency" xfId="50"/>
    <cellStyle name="Currency [0]" xfId="51"/>
    <cellStyle name="Moneda 2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28515625" style="1" customWidth="1"/>
    <col min="2" max="2" width="61.7109375" style="1" customWidth="1"/>
    <col min="3" max="3" width="14.7109375" style="2" bestFit="1" customWidth="1"/>
    <col min="4" max="4" width="15.00390625" style="2" customWidth="1"/>
    <col min="5" max="5" width="61.7109375" style="1" customWidth="1"/>
    <col min="6" max="6" width="14.1406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35" t="s">
        <v>120</v>
      </c>
      <c r="C2" s="36"/>
      <c r="D2" s="36"/>
      <c r="E2" s="36"/>
      <c r="F2" s="36"/>
      <c r="G2" s="37"/>
    </row>
    <row r="3" spans="2:7" ht="12.75">
      <c r="B3" s="38" t="s">
        <v>0</v>
      </c>
      <c r="C3" s="39"/>
      <c r="D3" s="39"/>
      <c r="E3" s="39"/>
      <c r="F3" s="39"/>
      <c r="G3" s="40"/>
    </row>
    <row r="4" spans="2:7" ht="12.75">
      <c r="B4" s="38" t="s">
        <v>122</v>
      </c>
      <c r="C4" s="39"/>
      <c r="D4" s="39"/>
      <c r="E4" s="39"/>
      <c r="F4" s="39"/>
      <c r="G4" s="40"/>
    </row>
    <row r="5" spans="2:7" ht="13.5" thickBot="1">
      <c r="B5" s="41" t="s">
        <v>1</v>
      </c>
      <c r="C5" s="42"/>
      <c r="D5" s="42"/>
      <c r="E5" s="42"/>
      <c r="F5" s="42"/>
      <c r="G5" s="43"/>
    </row>
    <row r="6" spans="2:7" ht="26.25" thickBot="1">
      <c r="B6" s="3" t="s">
        <v>2</v>
      </c>
      <c r="C6" s="4" t="s">
        <v>123</v>
      </c>
      <c r="D6" s="4" t="s">
        <v>121</v>
      </c>
      <c r="E6" s="5" t="s">
        <v>2</v>
      </c>
      <c r="F6" s="27" t="s">
        <v>123</v>
      </c>
      <c r="G6" s="4" t="s">
        <v>121</v>
      </c>
    </row>
    <row r="7" spans="2:7" ht="12.75">
      <c r="B7" s="19" t="s">
        <v>3</v>
      </c>
      <c r="C7" s="22"/>
      <c r="D7" s="6"/>
      <c r="E7" s="7" t="s">
        <v>4</v>
      </c>
      <c r="F7" s="28"/>
      <c r="G7" s="6"/>
    </row>
    <row r="8" spans="2:7" ht="12.75">
      <c r="B8" s="19" t="s">
        <v>5</v>
      </c>
      <c r="C8" s="23"/>
      <c r="D8" s="8"/>
      <c r="E8" s="7" t="s">
        <v>6</v>
      </c>
      <c r="F8" s="23"/>
      <c r="G8" s="8"/>
    </row>
    <row r="9" spans="2:7" ht="12.75">
      <c r="B9" s="18" t="s">
        <v>7</v>
      </c>
      <c r="C9" s="24">
        <f>SUM(C10:C16)</f>
        <v>105070913.89</v>
      </c>
      <c r="D9" s="24">
        <v>371246590.1</v>
      </c>
      <c r="E9" s="9" t="s">
        <v>8</v>
      </c>
      <c r="F9" s="25">
        <f>SUM(F10:F18)</f>
        <v>2202579617.7799997</v>
      </c>
      <c r="G9" s="17">
        <v>1900019832.37</v>
      </c>
    </row>
    <row r="10" spans="2:7" ht="12.75">
      <c r="B10" s="20" t="s">
        <v>9</v>
      </c>
      <c r="C10" s="25">
        <v>1165389.66</v>
      </c>
      <c r="D10" s="17">
        <v>457218.77</v>
      </c>
      <c r="E10" s="10" t="s">
        <v>10</v>
      </c>
      <c r="F10" s="25">
        <v>370933796.25</v>
      </c>
      <c r="G10" s="17">
        <v>509754761.83</v>
      </c>
    </row>
    <row r="11" spans="2:7" ht="12.75">
      <c r="B11" s="20" t="s">
        <v>11</v>
      </c>
      <c r="C11" s="24">
        <v>100982326.18</v>
      </c>
      <c r="D11" s="16">
        <v>367897612.29</v>
      </c>
      <c r="E11" s="10" t="s">
        <v>12</v>
      </c>
      <c r="F11" s="25">
        <v>247813520.38</v>
      </c>
      <c r="G11" s="17">
        <v>82610572.78</v>
      </c>
    </row>
    <row r="12" spans="2:7" ht="12.75">
      <c r="B12" s="20" t="s">
        <v>13</v>
      </c>
      <c r="C12" s="25">
        <v>0</v>
      </c>
      <c r="D12" s="17">
        <v>0</v>
      </c>
      <c r="E12" s="10" t="s">
        <v>14</v>
      </c>
      <c r="F12" s="25">
        <v>4167465.05</v>
      </c>
      <c r="G12" s="17">
        <v>0</v>
      </c>
    </row>
    <row r="13" spans="2:7" ht="12.75">
      <c r="B13" s="20" t="s">
        <v>15</v>
      </c>
      <c r="C13" s="25">
        <v>1612397.49</v>
      </c>
      <c r="D13" s="17">
        <v>1580958.48</v>
      </c>
      <c r="E13" s="10" t="s">
        <v>16</v>
      </c>
      <c r="F13" s="25">
        <v>4017694.76</v>
      </c>
      <c r="G13" s="17">
        <v>4010848.76</v>
      </c>
    </row>
    <row r="14" spans="2:7" ht="12.75">
      <c r="B14" s="20" t="s">
        <v>17</v>
      </c>
      <c r="C14" s="25">
        <v>0</v>
      </c>
      <c r="D14" s="17">
        <v>0</v>
      </c>
      <c r="E14" s="10" t="s">
        <v>18</v>
      </c>
      <c r="F14" s="25">
        <v>511499466.78</v>
      </c>
      <c r="G14" s="17">
        <v>351099449.44</v>
      </c>
    </row>
    <row r="15" spans="2:7" ht="29.25" customHeight="1">
      <c r="B15" s="20" t="s">
        <v>19</v>
      </c>
      <c r="C15" s="25">
        <v>0</v>
      </c>
      <c r="D15" s="17">
        <v>0</v>
      </c>
      <c r="E15" s="10" t="s">
        <v>20</v>
      </c>
      <c r="F15" s="25">
        <v>0</v>
      </c>
      <c r="G15" s="17">
        <v>0</v>
      </c>
    </row>
    <row r="16" spans="2:7" ht="12.75">
      <c r="B16" s="20" t="s">
        <v>21</v>
      </c>
      <c r="C16" s="25">
        <v>1310800.56</v>
      </c>
      <c r="D16" s="17">
        <v>1310800.56</v>
      </c>
      <c r="E16" s="10" t="s">
        <v>22</v>
      </c>
      <c r="F16" s="25">
        <v>466025166.92</v>
      </c>
      <c r="G16" s="17">
        <v>486430574.76</v>
      </c>
    </row>
    <row r="17" spans="2:7" ht="12.75">
      <c r="B17" s="18" t="s">
        <v>23</v>
      </c>
      <c r="C17" s="24">
        <f>SUM(C18:C24)</f>
        <v>687495368.86</v>
      </c>
      <c r="D17" s="24">
        <v>552204743.17</v>
      </c>
      <c r="E17" s="10" t="s">
        <v>24</v>
      </c>
      <c r="F17" s="25">
        <v>421287.14</v>
      </c>
      <c r="G17" s="17">
        <v>23065.49</v>
      </c>
    </row>
    <row r="18" spans="2:7" ht="12.75">
      <c r="B18" s="20" t="s">
        <v>25</v>
      </c>
      <c r="C18" s="25">
        <v>0</v>
      </c>
      <c r="D18" s="17">
        <v>0</v>
      </c>
      <c r="E18" s="10" t="s">
        <v>26</v>
      </c>
      <c r="F18" s="25">
        <v>597701220.5</v>
      </c>
      <c r="G18" s="17">
        <v>466090559.31</v>
      </c>
    </row>
    <row r="19" spans="2:7" ht="12.75">
      <c r="B19" s="20" t="s">
        <v>27</v>
      </c>
      <c r="C19" s="25">
        <v>1030167.53</v>
      </c>
      <c r="D19" s="17">
        <v>0</v>
      </c>
      <c r="E19" s="9" t="s">
        <v>28</v>
      </c>
      <c r="F19" s="25">
        <f>SUM(F20:F22)</f>
        <v>1174393939.39</v>
      </c>
      <c r="G19" s="17">
        <v>912500000</v>
      </c>
    </row>
    <row r="20" spans="2:7" ht="12.75">
      <c r="B20" s="20" t="s">
        <v>29</v>
      </c>
      <c r="C20" s="25">
        <v>452249504.5</v>
      </c>
      <c r="D20" s="17">
        <v>294857238.77</v>
      </c>
      <c r="E20" s="10" t="s">
        <v>30</v>
      </c>
      <c r="F20" s="25">
        <v>1174393939.39</v>
      </c>
      <c r="G20" s="17">
        <v>912500000</v>
      </c>
    </row>
    <row r="21" spans="2:7" ht="12.75">
      <c r="B21" s="20" t="s">
        <v>31</v>
      </c>
      <c r="C21" s="25">
        <v>0</v>
      </c>
      <c r="D21" s="17">
        <v>0</v>
      </c>
      <c r="E21" s="11" t="s">
        <v>32</v>
      </c>
      <c r="F21" s="25">
        <v>0</v>
      </c>
      <c r="G21" s="17">
        <v>0</v>
      </c>
    </row>
    <row r="22" spans="2:7" ht="12.75">
      <c r="B22" s="20" t="s">
        <v>33</v>
      </c>
      <c r="C22" s="25">
        <v>0</v>
      </c>
      <c r="D22" s="17">
        <v>0</v>
      </c>
      <c r="E22" s="10" t="s">
        <v>34</v>
      </c>
      <c r="F22" s="25">
        <v>0</v>
      </c>
      <c r="G22" s="17">
        <v>0</v>
      </c>
    </row>
    <row r="23" spans="2:7" ht="12.75">
      <c r="B23" s="20" t="s">
        <v>35</v>
      </c>
      <c r="C23" s="25">
        <v>0</v>
      </c>
      <c r="D23" s="17">
        <v>0</v>
      </c>
      <c r="E23" s="9" t="s">
        <v>36</v>
      </c>
      <c r="F23" s="25">
        <f>SUM(F24:F25)</f>
        <v>0</v>
      </c>
      <c r="G23" s="17">
        <v>0</v>
      </c>
    </row>
    <row r="24" spans="2:7" ht="12.75">
      <c r="B24" s="20" t="s">
        <v>37</v>
      </c>
      <c r="C24" s="24">
        <v>234215696.83</v>
      </c>
      <c r="D24" s="16">
        <v>257347504.4</v>
      </c>
      <c r="E24" s="10" t="s">
        <v>38</v>
      </c>
      <c r="F24" s="25">
        <v>0</v>
      </c>
      <c r="G24" s="17">
        <v>0</v>
      </c>
    </row>
    <row r="25" spans="2:7" ht="12.75">
      <c r="B25" s="18" t="s">
        <v>39</v>
      </c>
      <c r="C25" s="24">
        <f>SUM(C26:C30)</f>
        <v>49363382.39</v>
      </c>
      <c r="D25" s="17">
        <v>58609959.21</v>
      </c>
      <c r="E25" s="10" t="s">
        <v>40</v>
      </c>
      <c r="F25" s="25">
        <v>0</v>
      </c>
      <c r="G25" s="17">
        <v>0</v>
      </c>
    </row>
    <row r="26" spans="2:7" ht="25.5">
      <c r="B26" s="20" t="s">
        <v>41</v>
      </c>
      <c r="C26" s="25">
        <v>2473070.22</v>
      </c>
      <c r="D26" s="17">
        <v>8322506.11</v>
      </c>
      <c r="E26" s="9" t="s">
        <v>42</v>
      </c>
      <c r="F26" s="25">
        <v>0</v>
      </c>
      <c r="G26" s="17">
        <v>0</v>
      </c>
    </row>
    <row r="27" spans="2:7" ht="29.25" customHeight="1">
      <c r="B27" s="20" t="s">
        <v>43</v>
      </c>
      <c r="C27" s="25">
        <v>0</v>
      </c>
      <c r="D27" s="17">
        <v>0</v>
      </c>
      <c r="E27" s="9" t="s">
        <v>44</v>
      </c>
      <c r="F27" s="25">
        <f>SUM(F28:F30)</f>
        <v>0</v>
      </c>
      <c r="G27" s="17">
        <v>0</v>
      </c>
    </row>
    <row r="28" spans="2:7" ht="29.25" customHeight="1">
      <c r="B28" s="20" t="s">
        <v>45</v>
      </c>
      <c r="C28" s="25">
        <v>0</v>
      </c>
      <c r="D28" s="17">
        <v>0</v>
      </c>
      <c r="E28" s="9" t="s">
        <v>46</v>
      </c>
      <c r="F28" s="25">
        <v>0</v>
      </c>
      <c r="G28" s="17">
        <v>0</v>
      </c>
    </row>
    <row r="29" spans="2:7" ht="12.75">
      <c r="B29" s="20" t="s">
        <v>47</v>
      </c>
      <c r="C29" s="25">
        <v>46890312.17</v>
      </c>
      <c r="D29" s="17">
        <v>50287453.1</v>
      </c>
      <c r="E29" s="10" t="s">
        <v>48</v>
      </c>
      <c r="F29" s="25">
        <v>0</v>
      </c>
      <c r="G29" s="17">
        <v>0</v>
      </c>
    </row>
    <row r="30" spans="2:7" ht="12.75">
      <c r="B30" s="20" t="s">
        <v>49</v>
      </c>
      <c r="C30" s="25">
        <v>0</v>
      </c>
      <c r="D30" s="17">
        <v>0</v>
      </c>
      <c r="E30" s="10" t="s">
        <v>50</v>
      </c>
      <c r="F30" s="25">
        <v>0</v>
      </c>
      <c r="G30" s="17">
        <v>0</v>
      </c>
    </row>
    <row r="31" spans="2:7" ht="25.5">
      <c r="B31" s="18" t="s">
        <v>51</v>
      </c>
      <c r="C31" s="25">
        <f>SUM(C32:C36)</f>
        <v>0</v>
      </c>
      <c r="D31" s="25">
        <v>0</v>
      </c>
      <c r="E31" s="9" t="s">
        <v>52</v>
      </c>
      <c r="F31" s="25">
        <f>SUM(F32:F37)</f>
        <v>10361190.29</v>
      </c>
      <c r="G31" s="17">
        <v>10428838.86</v>
      </c>
    </row>
    <row r="32" spans="2:7" ht="12.75">
      <c r="B32" s="20" t="s">
        <v>53</v>
      </c>
      <c r="C32" s="25">
        <v>0</v>
      </c>
      <c r="D32" s="17">
        <v>0</v>
      </c>
      <c r="E32" s="10" t="s">
        <v>54</v>
      </c>
      <c r="F32" s="25">
        <v>9361190.29</v>
      </c>
      <c r="G32" s="17">
        <v>9428838.86</v>
      </c>
    </row>
    <row r="33" spans="2:7" ht="12.75">
      <c r="B33" s="20" t="s">
        <v>55</v>
      </c>
      <c r="C33" s="25">
        <v>0</v>
      </c>
      <c r="D33" s="17">
        <v>0</v>
      </c>
      <c r="E33" s="10" t="s">
        <v>56</v>
      </c>
      <c r="F33" s="25">
        <v>0</v>
      </c>
      <c r="G33" s="17">
        <v>0</v>
      </c>
    </row>
    <row r="34" spans="2:7" ht="12.75">
      <c r="B34" s="20" t="s">
        <v>57</v>
      </c>
      <c r="C34" s="25">
        <v>0</v>
      </c>
      <c r="D34" s="17">
        <v>0</v>
      </c>
      <c r="E34" s="10" t="s">
        <v>58</v>
      </c>
      <c r="F34" s="25">
        <v>0</v>
      </c>
      <c r="G34" s="17">
        <v>0</v>
      </c>
    </row>
    <row r="35" spans="2:7" ht="29.25" customHeight="1">
      <c r="B35" s="20" t="s">
        <v>59</v>
      </c>
      <c r="C35" s="25">
        <v>0</v>
      </c>
      <c r="D35" s="17">
        <v>0</v>
      </c>
      <c r="E35" s="10" t="s">
        <v>60</v>
      </c>
      <c r="F35" s="25">
        <v>1000000</v>
      </c>
      <c r="G35" s="17">
        <v>1000000</v>
      </c>
    </row>
    <row r="36" spans="2:7" ht="12.75">
      <c r="B36" s="20" t="s">
        <v>61</v>
      </c>
      <c r="C36" s="25">
        <v>0</v>
      </c>
      <c r="D36" s="17">
        <v>0</v>
      </c>
      <c r="E36" s="10" t="s">
        <v>62</v>
      </c>
      <c r="F36" s="25">
        <v>0</v>
      </c>
      <c r="G36" s="17">
        <v>0</v>
      </c>
    </row>
    <row r="37" spans="2:7" ht="12.75">
      <c r="B37" s="18" t="s">
        <v>63</v>
      </c>
      <c r="C37" s="25">
        <v>0</v>
      </c>
      <c r="D37" s="17">
        <v>0</v>
      </c>
      <c r="E37" s="10" t="s">
        <v>64</v>
      </c>
      <c r="F37" s="25">
        <v>0</v>
      </c>
      <c r="G37" s="17">
        <v>0</v>
      </c>
    </row>
    <row r="38" spans="2:7" ht="12.75">
      <c r="B38" s="18" t="s">
        <v>65</v>
      </c>
      <c r="C38" s="25">
        <f>SUM(C39:C40)</f>
        <v>0</v>
      </c>
      <c r="D38" s="25">
        <v>0</v>
      </c>
      <c r="E38" s="9" t="s">
        <v>66</v>
      </c>
      <c r="F38" s="25">
        <f>SUM(F39:F41)</f>
        <v>0</v>
      </c>
      <c r="G38" s="17">
        <v>0</v>
      </c>
    </row>
    <row r="39" spans="2:7" ht="25.5">
      <c r="B39" s="20" t="s">
        <v>67</v>
      </c>
      <c r="C39" s="25">
        <v>0</v>
      </c>
      <c r="D39" s="17">
        <v>0</v>
      </c>
      <c r="E39" s="10" t="s">
        <v>68</v>
      </c>
      <c r="F39" s="25">
        <v>0</v>
      </c>
      <c r="G39" s="17">
        <v>0</v>
      </c>
    </row>
    <row r="40" spans="2:7" ht="12.75">
      <c r="B40" s="20" t="s">
        <v>69</v>
      </c>
      <c r="C40" s="25">
        <v>0</v>
      </c>
      <c r="D40" s="17">
        <v>0</v>
      </c>
      <c r="E40" s="10" t="s">
        <v>70</v>
      </c>
      <c r="F40" s="25">
        <v>0</v>
      </c>
      <c r="G40" s="17">
        <v>0</v>
      </c>
    </row>
    <row r="41" spans="2:7" ht="12.75">
      <c r="B41" s="18" t="s">
        <v>71</v>
      </c>
      <c r="C41" s="25">
        <f>SUM(C42:C45)</f>
        <v>355058</v>
      </c>
      <c r="D41" s="25">
        <v>95058</v>
      </c>
      <c r="E41" s="10" t="s">
        <v>72</v>
      </c>
      <c r="F41" s="25">
        <v>0</v>
      </c>
      <c r="G41" s="17">
        <v>0</v>
      </c>
    </row>
    <row r="42" spans="2:7" ht="12.75">
      <c r="B42" s="20" t="s">
        <v>73</v>
      </c>
      <c r="C42" s="25">
        <v>355058</v>
      </c>
      <c r="D42" s="17">
        <v>95058</v>
      </c>
      <c r="E42" s="9" t="s">
        <v>74</v>
      </c>
      <c r="F42" s="25">
        <f>SUM(F43:F45)</f>
        <v>1635194.36</v>
      </c>
      <c r="G42" s="17">
        <v>2479526.5</v>
      </c>
    </row>
    <row r="43" spans="2:7" ht="12.75">
      <c r="B43" s="20" t="s">
        <v>75</v>
      </c>
      <c r="C43" s="25">
        <v>0</v>
      </c>
      <c r="D43" s="17">
        <v>0</v>
      </c>
      <c r="E43" s="10" t="s">
        <v>76</v>
      </c>
      <c r="F43" s="25">
        <v>0</v>
      </c>
      <c r="G43" s="17">
        <v>0</v>
      </c>
    </row>
    <row r="44" spans="2:7" ht="29.25" customHeight="1">
      <c r="B44" s="20" t="s">
        <v>77</v>
      </c>
      <c r="C44" s="25">
        <v>0</v>
      </c>
      <c r="D44" s="17">
        <v>0</v>
      </c>
      <c r="E44" s="10" t="s">
        <v>78</v>
      </c>
      <c r="F44" s="25">
        <v>0</v>
      </c>
      <c r="G44" s="17">
        <v>0</v>
      </c>
    </row>
    <row r="45" spans="2:7" ht="12.75">
      <c r="B45" s="20" t="s">
        <v>79</v>
      </c>
      <c r="C45" s="25">
        <v>0</v>
      </c>
      <c r="D45" s="17">
        <v>0</v>
      </c>
      <c r="E45" s="10" t="s">
        <v>80</v>
      </c>
      <c r="F45" s="25">
        <v>1635194.36</v>
      </c>
      <c r="G45" s="17">
        <v>2479526.5</v>
      </c>
    </row>
    <row r="46" spans="2:7" ht="12.75">
      <c r="B46" s="18"/>
      <c r="C46" s="25"/>
      <c r="D46" s="17"/>
      <c r="E46" s="9"/>
      <c r="F46" s="25"/>
      <c r="G46" s="17"/>
    </row>
    <row r="47" spans="2:7" ht="12.75">
      <c r="B47" s="19" t="s">
        <v>81</v>
      </c>
      <c r="C47" s="24">
        <f>C9+C17+C25+C31+C37+C38+C41</f>
        <v>842284723.14</v>
      </c>
      <c r="D47" s="24">
        <v>982156350.48</v>
      </c>
      <c r="E47" s="7" t="s">
        <v>82</v>
      </c>
      <c r="F47" s="25">
        <f>F9+F19+F23+F26+F27+F31+F38+F42</f>
        <v>3388969941.82</v>
      </c>
      <c r="G47" s="17">
        <v>2825428197.73</v>
      </c>
    </row>
    <row r="48" spans="2:7" ht="12.75">
      <c r="B48" s="19"/>
      <c r="C48" s="25"/>
      <c r="D48" s="17"/>
      <c r="E48" s="7"/>
      <c r="F48" s="25"/>
      <c r="G48" s="17"/>
    </row>
    <row r="49" spans="2:7" ht="12.75">
      <c r="B49" s="19" t="s">
        <v>83</v>
      </c>
      <c r="C49" s="25"/>
      <c r="D49" s="17"/>
      <c r="E49" s="7" t="s">
        <v>84</v>
      </c>
      <c r="F49" s="25"/>
      <c r="G49" s="17"/>
    </row>
    <row r="50" spans="2:7" ht="12.75">
      <c r="B50" s="18" t="s">
        <v>85</v>
      </c>
      <c r="C50" s="25">
        <v>159690999.81</v>
      </c>
      <c r="D50" s="17">
        <v>163578051.98</v>
      </c>
      <c r="E50" s="9" t="s">
        <v>86</v>
      </c>
      <c r="F50" s="25">
        <v>0</v>
      </c>
      <c r="G50" s="17">
        <v>0</v>
      </c>
    </row>
    <row r="51" spans="2:7" ht="12.75">
      <c r="B51" s="18" t="s">
        <v>87</v>
      </c>
      <c r="C51" s="25">
        <v>0</v>
      </c>
      <c r="D51" s="17">
        <v>0</v>
      </c>
      <c r="E51" s="9" t="s">
        <v>88</v>
      </c>
      <c r="F51" s="25">
        <v>0</v>
      </c>
      <c r="G51" s="17">
        <v>0</v>
      </c>
    </row>
    <row r="52" spans="2:7" ht="12.75">
      <c r="B52" s="18" t="s">
        <v>89</v>
      </c>
      <c r="C52" s="25">
        <v>5140113334.75</v>
      </c>
      <c r="D52" s="17">
        <v>4802661201.84</v>
      </c>
      <c r="E52" s="9" t="s">
        <v>90</v>
      </c>
      <c r="F52" s="25">
        <v>4767037299.98</v>
      </c>
      <c r="G52" s="17">
        <v>4716804328.31</v>
      </c>
    </row>
    <row r="53" spans="2:7" ht="12.75">
      <c r="B53" s="18" t="s">
        <v>91</v>
      </c>
      <c r="C53" s="25">
        <v>672723444.2</v>
      </c>
      <c r="D53" s="17">
        <v>638682156.54</v>
      </c>
      <c r="E53" s="9" t="s">
        <v>92</v>
      </c>
      <c r="F53" s="25">
        <v>0</v>
      </c>
      <c r="G53" s="17">
        <v>0</v>
      </c>
    </row>
    <row r="54" spans="2:7" ht="12.75">
      <c r="B54" s="18" t="s">
        <v>93</v>
      </c>
      <c r="C54" s="25">
        <v>6306677.91</v>
      </c>
      <c r="D54" s="17">
        <v>4309550.55</v>
      </c>
      <c r="E54" s="9" t="s">
        <v>94</v>
      </c>
      <c r="F54" s="25">
        <v>0</v>
      </c>
      <c r="G54" s="17">
        <v>0</v>
      </c>
    </row>
    <row r="55" spans="2:7" ht="12.75">
      <c r="B55" s="18" t="s">
        <v>95</v>
      </c>
      <c r="C55" s="25">
        <v>-454454035.25</v>
      </c>
      <c r="D55" s="17">
        <v>-291313461.46</v>
      </c>
      <c r="E55" s="9" t="s">
        <v>96</v>
      </c>
      <c r="F55" s="25">
        <v>0</v>
      </c>
      <c r="G55" s="17">
        <v>0</v>
      </c>
    </row>
    <row r="56" spans="2:7" ht="12.75">
      <c r="B56" s="18" t="s">
        <v>97</v>
      </c>
      <c r="C56" s="25">
        <v>1400000</v>
      </c>
      <c r="D56" s="17">
        <v>0</v>
      </c>
      <c r="E56" s="7"/>
      <c r="F56" s="25"/>
      <c r="G56" s="17"/>
    </row>
    <row r="57" spans="2:7" ht="12.75">
      <c r="B57" s="18" t="s">
        <v>98</v>
      </c>
      <c r="C57" s="25">
        <v>0</v>
      </c>
      <c r="D57" s="17">
        <v>0</v>
      </c>
      <c r="E57" s="7" t="s">
        <v>99</v>
      </c>
      <c r="F57" s="25">
        <f>SUM(F50:F55)</f>
        <v>4767037299.98</v>
      </c>
      <c r="G57" s="17">
        <v>4716804328.31</v>
      </c>
    </row>
    <row r="58" spans="2:7" ht="12.75">
      <c r="B58" s="18" t="s">
        <v>100</v>
      </c>
      <c r="C58" s="25">
        <v>53815753.49</v>
      </c>
      <c r="D58" s="17">
        <v>0</v>
      </c>
      <c r="E58" s="12"/>
      <c r="F58" s="25"/>
      <c r="G58" s="17"/>
    </row>
    <row r="59" spans="2:7" ht="12.75">
      <c r="B59" s="18"/>
      <c r="C59" s="25"/>
      <c r="D59" s="17"/>
      <c r="E59" s="7" t="s">
        <v>101</v>
      </c>
      <c r="F59" s="25">
        <f>F47+F57</f>
        <v>8156007241.799999</v>
      </c>
      <c r="G59" s="17">
        <v>7542232526.040001</v>
      </c>
    </row>
    <row r="60" spans="2:7" ht="25.5">
      <c r="B60" s="19" t="s">
        <v>102</v>
      </c>
      <c r="C60" s="25">
        <f>SUM(C50:C58)</f>
        <v>5579596174.91</v>
      </c>
      <c r="D60" s="25">
        <v>5317917499.45</v>
      </c>
      <c r="E60" s="9"/>
      <c r="F60" s="25"/>
      <c r="G60" s="17"/>
    </row>
    <row r="61" spans="2:7" ht="12.75">
      <c r="B61" s="18"/>
      <c r="C61" s="25"/>
      <c r="D61" s="17"/>
      <c r="E61" s="7" t="s">
        <v>103</v>
      </c>
      <c r="F61" s="25"/>
      <c r="G61" s="17"/>
    </row>
    <row r="62" spans="2:7" ht="12.75">
      <c r="B62" s="19" t="s">
        <v>104</v>
      </c>
      <c r="C62" s="24">
        <f>C47+C60</f>
        <v>6421880898.05</v>
      </c>
      <c r="D62" s="24">
        <v>6300073849.93</v>
      </c>
      <c r="E62" s="7"/>
      <c r="F62" s="25"/>
      <c r="G62" s="17"/>
    </row>
    <row r="63" spans="2:7" ht="12.75">
      <c r="B63" s="18"/>
      <c r="C63" s="23"/>
      <c r="D63" s="8"/>
      <c r="E63" s="7" t="s">
        <v>105</v>
      </c>
      <c r="F63" s="24">
        <f>SUM(F64:F66)</f>
        <v>0</v>
      </c>
      <c r="G63" s="16">
        <v>0</v>
      </c>
    </row>
    <row r="64" spans="2:7" ht="12.75">
      <c r="B64" s="18"/>
      <c r="C64" s="23"/>
      <c r="D64" s="8"/>
      <c r="E64" s="9" t="s">
        <v>106</v>
      </c>
      <c r="F64" s="24">
        <v>0</v>
      </c>
      <c r="G64" s="16">
        <v>0</v>
      </c>
    </row>
    <row r="65" spans="2:7" ht="12.75">
      <c r="B65" s="18"/>
      <c r="C65" s="23"/>
      <c r="D65" s="8"/>
      <c r="E65" s="9" t="s">
        <v>107</v>
      </c>
      <c r="F65" s="25">
        <v>0</v>
      </c>
      <c r="G65" s="17">
        <v>0</v>
      </c>
    </row>
    <row r="66" spans="2:7" ht="12.75">
      <c r="B66" s="18"/>
      <c r="C66" s="23"/>
      <c r="D66" s="8"/>
      <c r="E66" s="9" t="s">
        <v>108</v>
      </c>
      <c r="F66" s="25">
        <v>0</v>
      </c>
      <c r="G66" s="17">
        <v>0</v>
      </c>
    </row>
    <row r="67" spans="2:7" ht="12.75">
      <c r="B67" s="18"/>
      <c r="C67" s="23"/>
      <c r="D67" s="8"/>
      <c r="E67" s="9"/>
      <c r="F67" s="25"/>
      <c r="G67" s="17"/>
    </row>
    <row r="68" spans="2:7" ht="12.75">
      <c r="B68" s="18"/>
      <c r="C68" s="23"/>
      <c r="D68" s="8"/>
      <c r="E68" s="7" t="s">
        <v>109</v>
      </c>
      <c r="F68" s="24">
        <f>SUM(F69:F73)</f>
        <v>-1734126343.75</v>
      </c>
      <c r="G68" s="16">
        <v>-1242158676.1100001</v>
      </c>
    </row>
    <row r="69" spans="2:7" ht="12.75">
      <c r="B69" s="18"/>
      <c r="C69" s="23"/>
      <c r="D69" s="8"/>
      <c r="E69" s="9" t="s">
        <v>110</v>
      </c>
      <c r="F69" s="24">
        <v>-488118108.85</v>
      </c>
      <c r="G69" s="16">
        <v>1185492235.32</v>
      </c>
    </row>
    <row r="70" spans="2:7" ht="12.75">
      <c r="B70" s="18"/>
      <c r="C70" s="23"/>
      <c r="D70" s="8"/>
      <c r="E70" s="9" t="s">
        <v>111</v>
      </c>
      <c r="F70" s="25">
        <v>-2120176807.34</v>
      </c>
      <c r="G70" s="17">
        <v>-3294853837.63</v>
      </c>
    </row>
    <row r="71" spans="2:7" ht="12.75">
      <c r="B71" s="18"/>
      <c r="C71" s="23"/>
      <c r="D71" s="8"/>
      <c r="E71" s="9" t="s">
        <v>112</v>
      </c>
      <c r="F71" s="25">
        <v>868160185.61</v>
      </c>
      <c r="G71" s="17">
        <v>867202926.2</v>
      </c>
    </row>
    <row r="72" spans="2:7" ht="12.75">
      <c r="B72" s="18"/>
      <c r="C72" s="23"/>
      <c r="D72" s="8"/>
      <c r="E72" s="9" t="s">
        <v>113</v>
      </c>
      <c r="F72" s="25">
        <v>0</v>
      </c>
      <c r="G72" s="17">
        <v>0</v>
      </c>
    </row>
    <row r="73" spans="2:7" ht="12.75">
      <c r="B73" s="18"/>
      <c r="C73" s="23"/>
      <c r="D73" s="8"/>
      <c r="E73" s="9" t="s">
        <v>114</v>
      </c>
      <c r="F73" s="25">
        <v>6008386.83</v>
      </c>
      <c r="G73" s="17">
        <v>0</v>
      </c>
    </row>
    <row r="74" spans="2:7" ht="12.75">
      <c r="B74" s="18"/>
      <c r="C74" s="23"/>
      <c r="D74" s="8"/>
      <c r="E74" s="9"/>
      <c r="F74" s="25"/>
      <c r="G74" s="17"/>
    </row>
    <row r="75" spans="2:7" ht="25.5">
      <c r="B75" s="18"/>
      <c r="C75" s="23"/>
      <c r="D75" s="8"/>
      <c r="E75" s="7" t="s">
        <v>115</v>
      </c>
      <c r="F75" s="25">
        <f>SUM(F76:F77)</f>
        <v>0</v>
      </c>
      <c r="G75" s="17">
        <v>0</v>
      </c>
    </row>
    <row r="76" spans="2:7" ht="12.75">
      <c r="B76" s="18"/>
      <c r="C76" s="23"/>
      <c r="D76" s="8"/>
      <c r="E76" s="9" t="s">
        <v>116</v>
      </c>
      <c r="F76" s="25">
        <v>0</v>
      </c>
      <c r="G76" s="17">
        <v>0</v>
      </c>
    </row>
    <row r="77" spans="2:7" ht="12.75">
      <c r="B77" s="18"/>
      <c r="C77" s="23"/>
      <c r="D77" s="8"/>
      <c r="E77" s="9" t="s">
        <v>117</v>
      </c>
      <c r="F77" s="25">
        <v>0</v>
      </c>
      <c r="G77" s="17">
        <v>0</v>
      </c>
    </row>
    <row r="78" spans="2:7" ht="12.75">
      <c r="B78" s="18"/>
      <c r="C78" s="23"/>
      <c r="D78" s="8"/>
      <c r="E78" s="9"/>
      <c r="F78" s="25"/>
      <c r="G78" s="17"/>
    </row>
    <row r="79" spans="2:7" ht="12.75">
      <c r="B79" s="18"/>
      <c r="C79" s="23"/>
      <c r="D79" s="8"/>
      <c r="E79" s="7" t="s">
        <v>118</v>
      </c>
      <c r="F79" s="24">
        <f>F63+F68+F75</f>
        <v>-1734126343.75</v>
      </c>
      <c r="G79" s="16">
        <v>-1242158676.1100001</v>
      </c>
    </row>
    <row r="80" spans="2:7" ht="12.75">
      <c r="B80" s="18"/>
      <c r="C80" s="23"/>
      <c r="D80" s="8"/>
      <c r="E80" s="9"/>
      <c r="F80" s="25"/>
      <c r="G80" s="17"/>
    </row>
    <row r="81" spans="2:7" ht="12.75">
      <c r="B81" s="18"/>
      <c r="C81" s="23"/>
      <c r="D81" s="8"/>
      <c r="E81" s="7" t="s">
        <v>119</v>
      </c>
      <c r="F81" s="24">
        <f>F59+F79</f>
        <v>6421880898.049999</v>
      </c>
      <c r="G81" s="16">
        <v>6300073849.93</v>
      </c>
    </row>
    <row r="82" spans="2:7" ht="13.5" thickBot="1">
      <c r="B82" s="21"/>
      <c r="C82" s="26"/>
      <c r="D82" s="13"/>
      <c r="E82" s="14"/>
      <c r="F82" s="29"/>
      <c r="G82" s="15"/>
    </row>
  </sheetData>
  <sheetProtection/>
  <mergeCells count="4">
    <mergeCell ref="B2:G2"/>
    <mergeCell ref="B3:G3"/>
    <mergeCell ref="B4:G4"/>
    <mergeCell ref="B5:G5"/>
  </mergeCells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119" scale="51" r:id="rId1"/>
  <ignoredErrors>
    <ignoredError sqref="F23 C31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7109375" style="0" customWidth="1"/>
    <col min="2" max="2" width="4.00390625" style="0" customWidth="1"/>
    <col min="3" max="3" width="40.00390625" style="0" customWidth="1"/>
    <col min="4" max="4" width="4.00390625" style="345" bestFit="1" customWidth="1"/>
    <col min="5" max="5" width="24.57421875" style="0" customWidth="1"/>
    <col min="6" max="6" width="1.8515625" style="0" customWidth="1"/>
    <col min="7" max="7" width="22.8515625" style="0" customWidth="1"/>
    <col min="8" max="8" width="19.57421875" style="0" customWidth="1"/>
    <col min="9" max="9" width="16.28125" style="0" customWidth="1"/>
    <col min="10" max="10" width="18.140625" style="0" customWidth="1"/>
    <col min="11" max="11" width="37.140625" style="0" customWidth="1"/>
    <col min="12" max="12" width="15.140625" style="0" bestFit="1" customWidth="1"/>
  </cols>
  <sheetData>
    <row r="1" spans="1:11" ht="15">
      <c r="A1" s="30"/>
      <c r="B1" s="31"/>
      <c r="C1" s="31"/>
      <c r="D1" s="31"/>
      <c r="E1" s="31"/>
      <c r="F1" s="31"/>
      <c r="G1" s="31"/>
      <c r="H1" s="31"/>
      <c r="I1" s="31"/>
      <c r="J1" s="31"/>
      <c r="K1" s="32"/>
    </row>
    <row r="2" spans="1:11" ht="15">
      <c r="A2" s="96" t="s">
        <v>502</v>
      </c>
      <c r="B2" s="97"/>
      <c r="C2" s="97"/>
      <c r="D2" s="97"/>
      <c r="E2" s="97"/>
      <c r="F2" s="97"/>
      <c r="G2" s="97"/>
      <c r="H2" s="97"/>
      <c r="I2" s="97"/>
      <c r="J2" s="97"/>
      <c r="K2" s="98"/>
    </row>
    <row r="3" spans="1:11" ht="15">
      <c r="A3" s="96" t="s">
        <v>503</v>
      </c>
      <c r="B3" s="97"/>
      <c r="C3" s="97"/>
      <c r="D3" s="97"/>
      <c r="E3" s="97"/>
      <c r="F3" s="97"/>
      <c r="G3" s="97"/>
      <c r="H3" s="97"/>
      <c r="I3" s="97"/>
      <c r="J3" s="97"/>
      <c r="K3" s="98"/>
    </row>
    <row r="4" spans="1:11" ht="15">
      <c r="A4" s="96" t="s">
        <v>504</v>
      </c>
      <c r="B4" s="97"/>
      <c r="C4" s="97"/>
      <c r="D4" s="97"/>
      <c r="E4" s="97"/>
      <c r="F4" s="97"/>
      <c r="G4" s="97"/>
      <c r="H4" s="97"/>
      <c r="I4" s="97"/>
      <c r="J4" s="97"/>
      <c r="K4" s="98"/>
    </row>
    <row r="5" spans="1:11" ht="15.75" thickBot="1">
      <c r="A5" s="163"/>
      <c r="B5" s="257"/>
      <c r="C5" s="257"/>
      <c r="D5" s="257"/>
      <c r="E5" s="257"/>
      <c r="F5" s="257"/>
      <c r="G5" s="257"/>
      <c r="H5" s="257"/>
      <c r="I5" s="257"/>
      <c r="J5" s="257"/>
      <c r="K5" s="190"/>
    </row>
    <row r="6" spans="1:11" ht="15.75" thickBot="1">
      <c r="A6" s="35" t="s">
        <v>505</v>
      </c>
      <c r="B6" s="36"/>
      <c r="C6" s="37"/>
      <c r="D6" s="157" t="s">
        <v>506</v>
      </c>
      <c r="E6" s="158"/>
      <c r="F6" s="158"/>
      <c r="G6" s="258"/>
      <c r="H6" s="259" t="s">
        <v>507</v>
      </c>
      <c r="I6" s="258"/>
      <c r="J6" s="37" t="s">
        <v>508</v>
      </c>
      <c r="K6" s="160" t="s">
        <v>509</v>
      </c>
    </row>
    <row r="7" spans="1:11" ht="15.75" thickBot="1">
      <c r="A7" s="96"/>
      <c r="B7" s="97"/>
      <c r="C7" s="98"/>
      <c r="D7" s="157" t="s">
        <v>510</v>
      </c>
      <c r="E7" s="258"/>
      <c r="F7" s="259" t="s">
        <v>511</v>
      </c>
      <c r="G7" s="258"/>
      <c r="H7" s="260"/>
      <c r="I7" s="261"/>
      <c r="J7" s="98"/>
      <c r="K7" s="162"/>
    </row>
    <row r="8" spans="1:11" ht="26.25" thickBot="1">
      <c r="A8" s="99"/>
      <c r="B8" s="100"/>
      <c r="C8" s="101"/>
      <c r="D8" s="262"/>
      <c r="E8" s="263" t="s">
        <v>512</v>
      </c>
      <c r="F8" s="263"/>
      <c r="G8" s="263" t="s">
        <v>513</v>
      </c>
      <c r="H8" s="264" t="s">
        <v>514</v>
      </c>
      <c r="I8" s="265" t="s">
        <v>515</v>
      </c>
      <c r="J8" s="101"/>
      <c r="K8" s="164"/>
    </row>
    <row r="9" spans="1:11" ht="15.75" thickBot="1">
      <c r="A9" s="266" t="s">
        <v>516</v>
      </c>
      <c r="B9" s="267"/>
      <c r="C9" s="267"/>
      <c r="D9" s="267"/>
      <c r="E9" s="267"/>
      <c r="F9" s="267"/>
      <c r="G9" s="267"/>
      <c r="H9" s="268"/>
      <c r="I9" s="268"/>
      <c r="J9" s="268"/>
      <c r="K9" s="269"/>
    </row>
    <row r="10" spans="1:11" ht="15.75" thickBot="1">
      <c r="A10" s="270" t="s">
        <v>517</v>
      </c>
      <c r="B10" s="271"/>
      <c r="C10" s="271"/>
      <c r="D10" s="271"/>
      <c r="E10" s="271"/>
      <c r="F10" s="271"/>
      <c r="G10" s="271"/>
      <c r="H10" s="257"/>
      <c r="I10" s="257"/>
      <c r="J10" s="257"/>
      <c r="K10" s="190"/>
    </row>
    <row r="11" spans="1:11" ht="16.5" customHeight="1" thickBot="1">
      <c r="A11" s="272">
        <v>1</v>
      </c>
      <c r="B11" s="273" t="s">
        <v>518</v>
      </c>
      <c r="C11" s="274"/>
      <c r="D11" s="275"/>
      <c r="E11" s="275"/>
      <c r="F11" s="275"/>
      <c r="G11" s="275"/>
      <c r="H11" s="275"/>
      <c r="I11" s="275"/>
      <c r="J11" s="275"/>
      <c r="K11" s="276"/>
    </row>
    <row r="12" spans="1:11" ht="39" thickBot="1">
      <c r="A12" s="277"/>
      <c r="B12" s="278" t="s">
        <v>519</v>
      </c>
      <c r="C12" s="279" t="s">
        <v>520</v>
      </c>
      <c r="D12" s="280" t="s">
        <v>510</v>
      </c>
      <c r="E12" s="281" t="s">
        <v>521</v>
      </c>
      <c r="F12" s="195"/>
      <c r="G12" s="282"/>
      <c r="H12" s="283">
        <v>0</v>
      </c>
      <c r="I12" s="280" t="s">
        <v>522</v>
      </c>
      <c r="J12" s="281" t="s">
        <v>523</v>
      </c>
      <c r="K12" s="282"/>
    </row>
    <row r="13" spans="1:11" ht="26.25" thickBot="1">
      <c r="A13" s="277"/>
      <c r="B13" s="278" t="s">
        <v>524</v>
      </c>
      <c r="C13" s="279" t="s">
        <v>240</v>
      </c>
      <c r="D13" s="284" t="s">
        <v>510</v>
      </c>
      <c r="E13" s="285" t="s">
        <v>525</v>
      </c>
      <c r="F13" s="286"/>
      <c r="G13" s="287"/>
      <c r="H13" s="288">
        <v>0</v>
      </c>
      <c r="I13" s="284" t="s">
        <v>522</v>
      </c>
      <c r="J13" s="285" t="s">
        <v>523</v>
      </c>
      <c r="K13" s="287"/>
    </row>
    <row r="14" spans="1:11" ht="26.25" thickBot="1">
      <c r="A14" s="277"/>
      <c r="B14" s="278" t="s">
        <v>526</v>
      </c>
      <c r="C14" s="279" t="s">
        <v>527</v>
      </c>
      <c r="D14" s="284" t="s">
        <v>510</v>
      </c>
      <c r="E14" s="285" t="s">
        <v>528</v>
      </c>
      <c r="F14" s="286"/>
      <c r="G14" s="287"/>
      <c r="H14" s="289">
        <v>63473826.68</v>
      </c>
      <c r="I14" s="284" t="s">
        <v>522</v>
      </c>
      <c r="J14" s="290" t="s">
        <v>523</v>
      </c>
      <c r="K14" s="291" t="s">
        <v>529</v>
      </c>
    </row>
    <row r="15" spans="1:11" ht="24.75" customHeight="1" thickBot="1">
      <c r="A15" s="272">
        <v>2</v>
      </c>
      <c r="B15" s="273" t="s">
        <v>530</v>
      </c>
      <c r="C15" s="274"/>
      <c r="D15" s="292"/>
      <c r="E15" s="292"/>
      <c r="F15" s="292"/>
      <c r="G15" s="292"/>
      <c r="H15" s="292"/>
      <c r="I15" s="292"/>
      <c r="J15" s="275"/>
      <c r="K15" s="293"/>
    </row>
    <row r="16" spans="1:11" ht="39" thickBot="1">
      <c r="A16" s="277"/>
      <c r="B16" s="278" t="s">
        <v>519</v>
      </c>
      <c r="C16" s="279" t="s">
        <v>520</v>
      </c>
      <c r="D16" s="280" t="s">
        <v>510</v>
      </c>
      <c r="E16" s="281" t="s">
        <v>521</v>
      </c>
      <c r="F16" s="282"/>
      <c r="G16" s="282"/>
      <c r="H16" s="294">
        <v>0</v>
      </c>
      <c r="I16" s="280" t="s">
        <v>522</v>
      </c>
      <c r="J16" s="281" t="s">
        <v>523</v>
      </c>
      <c r="K16" s="282"/>
    </row>
    <row r="17" spans="1:11" ht="26.25" thickBot="1">
      <c r="A17" s="277"/>
      <c r="B17" s="278" t="s">
        <v>524</v>
      </c>
      <c r="C17" s="279" t="s">
        <v>240</v>
      </c>
      <c r="D17" s="284" t="s">
        <v>510</v>
      </c>
      <c r="E17" s="285" t="s">
        <v>525</v>
      </c>
      <c r="F17" s="287"/>
      <c r="G17" s="287"/>
      <c r="H17" s="289">
        <v>0</v>
      </c>
      <c r="I17" s="284" t="s">
        <v>522</v>
      </c>
      <c r="J17" s="285" t="s">
        <v>523</v>
      </c>
      <c r="K17" s="287"/>
    </row>
    <row r="18" spans="1:11" ht="26.25" thickBot="1">
      <c r="A18" s="277"/>
      <c r="B18" s="278" t="s">
        <v>526</v>
      </c>
      <c r="C18" s="279" t="s">
        <v>527</v>
      </c>
      <c r="D18" s="284" t="s">
        <v>510</v>
      </c>
      <c r="E18" s="285" t="s">
        <v>528</v>
      </c>
      <c r="F18" s="287"/>
      <c r="G18" s="287"/>
      <c r="H18" s="289">
        <v>-240086864.11</v>
      </c>
      <c r="I18" s="284" t="s">
        <v>522</v>
      </c>
      <c r="J18" s="290" t="s">
        <v>523</v>
      </c>
      <c r="K18" s="291" t="s">
        <v>529</v>
      </c>
    </row>
    <row r="19" spans="1:11" ht="16.5" customHeight="1" thickBot="1">
      <c r="A19" s="272">
        <v>3</v>
      </c>
      <c r="B19" s="273" t="s">
        <v>531</v>
      </c>
      <c r="C19" s="274"/>
      <c r="D19" s="292"/>
      <c r="E19" s="292"/>
      <c r="F19" s="292"/>
      <c r="G19" s="292"/>
      <c r="H19" s="292"/>
      <c r="I19" s="292"/>
      <c r="J19" s="275"/>
      <c r="K19" s="293"/>
    </row>
    <row r="20" spans="1:11" ht="15.75" thickBot="1">
      <c r="A20" s="277"/>
      <c r="B20" s="278" t="s">
        <v>519</v>
      </c>
      <c r="C20" s="279" t="s">
        <v>520</v>
      </c>
      <c r="D20" s="280" t="s">
        <v>510</v>
      </c>
      <c r="E20" s="281" t="s">
        <v>532</v>
      </c>
      <c r="F20" s="282"/>
      <c r="G20" s="282"/>
      <c r="H20" s="294">
        <v>0</v>
      </c>
      <c r="I20" s="280" t="s">
        <v>522</v>
      </c>
      <c r="J20" s="281" t="s">
        <v>533</v>
      </c>
      <c r="K20" s="282"/>
    </row>
    <row r="21" spans="1:11" ht="15.75" thickBot="1">
      <c r="A21" s="277"/>
      <c r="B21" s="278" t="s">
        <v>524</v>
      </c>
      <c r="C21" s="279" t="s">
        <v>240</v>
      </c>
      <c r="D21" s="284" t="s">
        <v>510</v>
      </c>
      <c r="E21" s="285" t="s">
        <v>534</v>
      </c>
      <c r="F21" s="287"/>
      <c r="G21" s="287"/>
      <c r="H21" s="289">
        <v>-84170986</v>
      </c>
      <c r="I21" s="284" t="s">
        <v>522</v>
      </c>
      <c r="J21" s="285" t="s">
        <v>533</v>
      </c>
      <c r="K21" s="287"/>
    </row>
    <row r="22" spans="1:11" ht="26.25" thickBot="1">
      <c r="A22" s="277"/>
      <c r="B22" s="278" t="s">
        <v>526</v>
      </c>
      <c r="C22" s="279" t="s">
        <v>527</v>
      </c>
      <c r="D22" s="284" t="s">
        <v>510</v>
      </c>
      <c r="E22" s="285" t="s">
        <v>528</v>
      </c>
      <c r="F22" s="287"/>
      <c r="G22" s="287"/>
      <c r="H22" s="289">
        <v>50232971.67</v>
      </c>
      <c r="I22" s="284" t="s">
        <v>522</v>
      </c>
      <c r="J22" s="290" t="s">
        <v>533</v>
      </c>
      <c r="K22" s="291" t="s">
        <v>529</v>
      </c>
    </row>
    <row r="23" spans="1:11" ht="16.5" customHeight="1" thickBot="1">
      <c r="A23" s="272">
        <v>4</v>
      </c>
      <c r="B23" s="273" t="s">
        <v>535</v>
      </c>
      <c r="C23" s="274"/>
      <c r="D23" s="292"/>
      <c r="E23" s="292"/>
      <c r="F23" s="292"/>
      <c r="G23" s="292"/>
      <c r="H23" s="292"/>
      <c r="I23" s="292"/>
      <c r="J23" s="275"/>
      <c r="K23" s="293"/>
    </row>
    <row r="24" spans="1:11" ht="15.75" thickBot="1">
      <c r="A24" s="295"/>
      <c r="B24" s="296" t="s">
        <v>519</v>
      </c>
      <c r="C24" s="297" t="s">
        <v>536</v>
      </c>
      <c r="D24" s="275"/>
      <c r="E24" s="298"/>
      <c r="F24" s="275"/>
      <c r="G24" s="275"/>
      <c r="H24" s="275"/>
      <c r="I24" s="275"/>
      <c r="J24" s="275"/>
      <c r="K24" s="276"/>
    </row>
    <row r="25" spans="1:11" ht="15.75" thickBot="1">
      <c r="A25" s="277"/>
      <c r="B25" s="278"/>
      <c r="C25" s="279" t="s">
        <v>537</v>
      </c>
      <c r="D25" s="280" t="s">
        <v>510</v>
      </c>
      <c r="E25" s="281" t="s">
        <v>538</v>
      </c>
      <c r="F25" s="282"/>
      <c r="G25" s="282"/>
      <c r="H25" s="294">
        <v>1000000</v>
      </c>
      <c r="I25" s="280" t="s">
        <v>522</v>
      </c>
      <c r="J25" s="281" t="s">
        <v>539</v>
      </c>
      <c r="K25" s="299"/>
    </row>
    <row r="26" spans="1:11" ht="15.75" thickBot="1">
      <c r="A26" s="277"/>
      <c r="B26" s="278"/>
      <c r="C26" s="279" t="s">
        <v>540</v>
      </c>
      <c r="D26" s="284" t="s">
        <v>510</v>
      </c>
      <c r="E26" s="287" t="s">
        <v>541</v>
      </c>
      <c r="F26" s="287"/>
      <c r="G26" s="287"/>
      <c r="H26" s="289">
        <v>0</v>
      </c>
      <c r="I26" s="284" t="s">
        <v>522</v>
      </c>
      <c r="J26" s="285" t="s">
        <v>539</v>
      </c>
      <c r="K26" s="287"/>
    </row>
    <row r="27" spans="1:11" ht="39" thickBot="1">
      <c r="A27" s="300"/>
      <c r="B27" s="278" t="s">
        <v>524</v>
      </c>
      <c r="C27" s="301" t="s">
        <v>542</v>
      </c>
      <c r="D27" s="302"/>
      <c r="E27" s="285" t="s">
        <v>543</v>
      </c>
      <c r="F27" s="303"/>
      <c r="G27" s="287"/>
      <c r="H27" s="304">
        <v>0</v>
      </c>
      <c r="I27" s="284" t="s">
        <v>522</v>
      </c>
      <c r="J27" s="285" t="s">
        <v>539</v>
      </c>
      <c r="K27" s="287"/>
    </row>
    <row r="28" spans="1:11" ht="26.25" thickBot="1">
      <c r="A28" s="300"/>
      <c r="B28" s="278" t="s">
        <v>526</v>
      </c>
      <c r="C28" s="301" t="s">
        <v>544</v>
      </c>
      <c r="D28" s="305"/>
      <c r="E28" s="290" t="s">
        <v>545</v>
      </c>
      <c r="F28" s="306"/>
      <c r="G28" s="307"/>
      <c r="H28" s="308">
        <v>0</v>
      </c>
      <c r="I28" s="309" t="s">
        <v>522</v>
      </c>
      <c r="J28" s="290" t="s">
        <v>539</v>
      </c>
      <c r="K28" s="307"/>
    </row>
    <row r="29" spans="1:11" ht="39" thickBot="1">
      <c r="A29" s="300"/>
      <c r="B29" s="278" t="s">
        <v>546</v>
      </c>
      <c r="C29" s="301" t="s">
        <v>547</v>
      </c>
      <c r="D29" s="310"/>
      <c r="E29" s="311" t="s">
        <v>543</v>
      </c>
      <c r="F29" s="312"/>
      <c r="G29" s="313"/>
      <c r="H29" s="314">
        <v>0</v>
      </c>
      <c r="I29" s="315" t="s">
        <v>522</v>
      </c>
      <c r="J29" s="311" t="s">
        <v>539</v>
      </c>
      <c r="K29" s="313"/>
    </row>
    <row r="30" spans="1:11" ht="15.75" thickBot="1">
      <c r="A30" s="316"/>
      <c r="B30" s="316"/>
      <c r="C30" s="316"/>
      <c r="D30" s="316"/>
      <c r="E30" s="316"/>
      <c r="F30" s="316"/>
      <c r="G30" s="316"/>
      <c r="H30" s="316"/>
      <c r="I30" s="316"/>
      <c r="J30" s="316"/>
      <c r="K30" s="316"/>
    </row>
    <row r="31" spans="1:11" ht="15.75" thickBot="1">
      <c r="A31" s="317">
        <v>5</v>
      </c>
      <c r="B31" s="273" t="s">
        <v>548</v>
      </c>
      <c r="C31" s="274"/>
      <c r="D31" s="292"/>
      <c r="E31" s="292"/>
      <c r="F31" s="292"/>
      <c r="G31" s="292"/>
      <c r="H31" s="292"/>
      <c r="I31" s="292"/>
      <c r="J31" s="292"/>
      <c r="K31" s="293"/>
    </row>
    <row r="32" spans="1:11" ht="15.75" thickBot="1">
      <c r="A32" s="277"/>
      <c r="B32" s="278" t="s">
        <v>549</v>
      </c>
      <c r="C32" s="301" t="s">
        <v>550</v>
      </c>
      <c r="D32" s="280" t="s">
        <v>510</v>
      </c>
      <c r="E32" s="281" t="s">
        <v>551</v>
      </c>
      <c r="F32" s="282"/>
      <c r="G32" s="282"/>
      <c r="H32" s="294">
        <v>3250837187.91</v>
      </c>
      <c r="I32" s="280" t="s">
        <v>522</v>
      </c>
      <c r="J32" s="281" t="s">
        <v>552</v>
      </c>
      <c r="K32" s="282"/>
    </row>
    <row r="33" spans="1:11" ht="26.25" thickBot="1">
      <c r="A33" s="277"/>
      <c r="B33" s="278" t="s">
        <v>553</v>
      </c>
      <c r="C33" s="301" t="s">
        <v>527</v>
      </c>
      <c r="D33" s="284" t="s">
        <v>510</v>
      </c>
      <c r="E33" s="285" t="s">
        <v>551</v>
      </c>
      <c r="F33" s="287"/>
      <c r="G33" s="287"/>
      <c r="H33" s="289">
        <v>3132370104.32</v>
      </c>
      <c r="I33" s="284" t="s">
        <v>522</v>
      </c>
      <c r="J33" s="290" t="s">
        <v>554</v>
      </c>
      <c r="K33" s="291" t="s">
        <v>555</v>
      </c>
    </row>
    <row r="34" spans="1:11" ht="15.75" thickBot="1">
      <c r="A34" s="272">
        <v>6</v>
      </c>
      <c r="B34" s="273" t="s">
        <v>556</v>
      </c>
      <c r="C34" s="274"/>
      <c r="D34" s="292"/>
      <c r="E34" s="292"/>
      <c r="F34" s="292"/>
      <c r="G34" s="292"/>
      <c r="H34" s="292"/>
      <c r="I34" s="292"/>
      <c r="J34" s="275"/>
      <c r="K34" s="293"/>
    </row>
    <row r="35" spans="1:11" ht="26.25" thickBot="1">
      <c r="A35" s="277"/>
      <c r="B35" s="278" t="s">
        <v>549</v>
      </c>
      <c r="C35" s="279" t="s">
        <v>550</v>
      </c>
      <c r="D35" s="280" t="s">
        <v>557</v>
      </c>
      <c r="E35" s="281" t="s">
        <v>558</v>
      </c>
      <c r="F35" s="282"/>
      <c r="G35" s="282"/>
      <c r="H35" s="294">
        <v>0</v>
      </c>
      <c r="I35" s="280" t="s">
        <v>522</v>
      </c>
      <c r="J35" s="311" t="s">
        <v>559</v>
      </c>
      <c r="K35" s="318" t="s">
        <v>560</v>
      </c>
    </row>
    <row r="36" spans="1:11" ht="16.5" customHeight="1" thickBot="1">
      <c r="A36" s="272">
        <v>7</v>
      </c>
      <c r="B36" s="273" t="s">
        <v>561</v>
      </c>
      <c r="C36" s="274"/>
      <c r="D36" s="292"/>
      <c r="E36" s="292"/>
      <c r="F36" s="292"/>
      <c r="G36" s="292"/>
      <c r="H36" s="292"/>
      <c r="I36" s="292"/>
      <c r="J36" s="298"/>
      <c r="K36" s="293"/>
    </row>
    <row r="37" spans="1:11" ht="26.25" thickBot="1">
      <c r="A37" s="277"/>
      <c r="B37" s="278" t="s">
        <v>549</v>
      </c>
      <c r="C37" s="301" t="s">
        <v>520</v>
      </c>
      <c r="D37" s="315" t="s">
        <v>510</v>
      </c>
      <c r="E37" s="311" t="s">
        <v>562</v>
      </c>
      <c r="F37" s="313"/>
      <c r="G37" s="313"/>
      <c r="H37" s="289">
        <v>11000000</v>
      </c>
      <c r="I37" s="315" t="s">
        <v>522</v>
      </c>
      <c r="J37" s="281" t="s">
        <v>563</v>
      </c>
      <c r="K37" s="282"/>
    </row>
    <row r="38" spans="1:11" ht="15.75" thickBot="1">
      <c r="A38" s="277"/>
      <c r="B38" s="278" t="s">
        <v>553</v>
      </c>
      <c r="C38" s="301" t="s">
        <v>240</v>
      </c>
      <c r="D38" s="280" t="s">
        <v>510</v>
      </c>
      <c r="E38" s="281" t="s">
        <v>538</v>
      </c>
      <c r="F38" s="282"/>
      <c r="G38" s="282"/>
      <c r="H38" s="289">
        <v>11000000</v>
      </c>
      <c r="I38" s="280" t="s">
        <v>522</v>
      </c>
      <c r="J38" s="285" t="s">
        <v>563</v>
      </c>
      <c r="K38" s="287"/>
    </row>
    <row r="39" spans="1:11" ht="15.75" thickBot="1">
      <c r="A39" s="277"/>
      <c r="B39" s="278" t="s">
        <v>526</v>
      </c>
      <c r="C39" s="301" t="s">
        <v>527</v>
      </c>
      <c r="D39" s="309" t="s">
        <v>510</v>
      </c>
      <c r="E39" s="290" t="s">
        <v>541</v>
      </c>
      <c r="F39" s="307"/>
      <c r="G39" s="307"/>
      <c r="H39" s="319">
        <v>0</v>
      </c>
      <c r="I39" s="307" t="s">
        <v>522</v>
      </c>
      <c r="J39" s="290" t="s">
        <v>563</v>
      </c>
      <c r="K39" s="318" t="s">
        <v>564</v>
      </c>
    </row>
    <row r="40" spans="1:11" ht="15.75" thickBot="1">
      <c r="A40" s="270" t="s">
        <v>565</v>
      </c>
      <c r="B40" s="271"/>
      <c r="C40" s="271"/>
      <c r="D40" s="271"/>
      <c r="E40" s="271"/>
      <c r="F40" s="271"/>
      <c r="G40" s="271"/>
      <c r="H40" s="257"/>
      <c r="I40" s="257"/>
      <c r="J40" s="257"/>
      <c r="K40" s="190"/>
    </row>
    <row r="41" spans="1:11" ht="24.75" customHeight="1" thickBot="1">
      <c r="A41" s="272">
        <v>1</v>
      </c>
      <c r="B41" s="273" t="s">
        <v>521</v>
      </c>
      <c r="C41" s="274"/>
      <c r="D41" s="275"/>
      <c r="E41" s="275"/>
      <c r="F41" s="275"/>
      <c r="G41" s="275"/>
      <c r="H41" s="275"/>
      <c r="I41" s="275"/>
      <c r="J41" s="275"/>
      <c r="K41" s="276"/>
    </row>
    <row r="42" spans="1:11" ht="39" thickBot="1">
      <c r="A42" s="300"/>
      <c r="B42" s="278" t="s">
        <v>519</v>
      </c>
      <c r="C42" s="301" t="s">
        <v>566</v>
      </c>
      <c r="D42" s="315" t="s">
        <v>510</v>
      </c>
      <c r="E42" s="311" t="s">
        <v>521</v>
      </c>
      <c r="F42" s="313"/>
      <c r="G42" s="313"/>
      <c r="H42" s="320"/>
      <c r="I42" s="321"/>
      <c r="J42" s="281" t="s">
        <v>567</v>
      </c>
      <c r="K42" s="282"/>
    </row>
    <row r="43" spans="1:11" ht="39" thickBot="1">
      <c r="A43" s="300"/>
      <c r="B43" s="278" t="s">
        <v>524</v>
      </c>
      <c r="C43" s="301" t="s">
        <v>568</v>
      </c>
      <c r="D43" s="315" t="s">
        <v>510</v>
      </c>
      <c r="E43" s="311" t="s">
        <v>569</v>
      </c>
      <c r="F43" s="313"/>
      <c r="G43" s="313"/>
      <c r="H43" s="322"/>
      <c r="I43" s="302"/>
      <c r="J43" s="285" t="s">
        <v>567</v>
      </c>
      <c r="K43" s="287"/>
    </row>
    <row r="44" spans="1:11" ht="39" thickBot="1">
      <c r="A44" s="300"/>
      <c r="B44" s="278" t="s">
        <v>526</v>
      </c>
      <c r="C44" s="301" t="s">
        <v>570</v>
      </c>
      <c r="D44" s="315" t="s">
        <v>510</v>
      </c>
      <c r="E44" s="311" t="s">
        <v>521</v>
      </c>
      <c r="F44" s="313"/>
      <c r="G44" s="313"/>
      <c r="H44" s="322"/>
      <c r="I44" s="302"/>
      <c r="J44" s="285" t="s">
        <v>567</v>
      </c>
      <c r="K44" s="287"/>
    </row>
    <row r="45" spans="1:11" ht="39" thickBot="1">
      <c r="A45" s="300"/>
      <c r="B45" s="278" t="s">
        <v>546</v>
      </c>
      <c r="C45" s="301" t="s">
        <v>571</v>
      </c>
      <c r="D45" s="315" t="s">
        <v>510</v>
      </c>
      <c r="E45" s="311" t="s">
        <v>572</v>
      </c>
      <c r="F45" s="313"/>
      <c r="G45" s="313"/>
      <c r="H45" s="322"/>
      <c r="I45" s="302"/>
      <c r="J45" s="285" t="s">
        <v>567</v>
      </c>
      <c r="K45" s="287"/>
    </row>
    <row r="46" spans="1:11" ht="26.25" thickBot="1">
      <c r="A46" s="300"/>
      <c r="B46" s="278" t="s">
        <v>573</v>
      </c>
      <c r="C46" s="301" t="s">
        <v>574</v>
      </c>
      <c r="D46" s="315" t="s">
        <v>510</v>
      </c>
      <c r="E46" s="311" t="s">
        <v>575</v>
      </c>
      <c r="F46" s="313"/>
      <c r="G46" s="313"/>
      <c r="H46" s="322"/>
      <c r="I46" s="302"/>
      <c r="J46" s="290" t="s">
        <v>567</v>
      </c>
      <c r="K46" s="287"/>
    </row>
    <row r="47" spans="1:11" ht="24.75" customHeight="1" thickBot="1">
      <c r="A47" s="272">
        <v>2</v>
      </c>
      <c r="B47" s="273" t="s">
        <v>576</v>
      </c>
      <c r="C47" s="274"/>
      <c r="D47" s="275"/>
      <c r="E47" s="275"/>
      <c r="F47" s="275"/>
      <c r="G47" s="275"/>
      <c r="H47" s="292"/>
      <c r="I47" s="292"/>
      <c r="J47" s="275"/>
      <c r="K47" s="293"/>
    </row>
    <row r="48" spans="1:11" ht="39" thickBot="1">
      <c r="A48" s="300"/>
      <c r="B48" s="278" t="s">
        <v>519</v>
      </c>
      <c r="C48" s="301" t="s">
        <v>577</v>
      </c>
      <c r="D48" s="315" t="s">
        <v>557</v>
      </c>
      <c r="E48" s="311" t="s">
        <v>578</v>
      </c>
      <c r="F48" s="313"/>
      <c r="G48" s="313"/>
      <c r="H48" s="320"/>
      <c r="I48" s="321"/>
      <c r="J48" s="282" t="s">
        <v>523</v>
      </c>
      <c r="K48" s="318" t="s">
        <v>579</v>
      </c>
    </row>
    <row r="49" spans="1:11" ht="39" thickBot="1">
      <c r="A49" s="300"/>
      <c r="B49" s="278" t="s">
        <v>524</v>
      </c>
      <c r="C49" s="301" t="s">
        <v>580</v>
      </c>
      <c r="D49" s="315" t="s">
        <v>557</v>
      </c>
      <c r="E49" s="311" t="s">
        <v>578</v>
      </c>
      <c r="F49" s="313"/>
      <c r="G49" s="313"/>
      <c r="H49" s="322"/>
      <c r="I49" s="302"/>
      <c r="J49" s="287" t="s">
        <v>523</v>
      </c>
      <c r="K49" s="318" t="s">
        <v>579</v>
      </c>
    </row>
    <row r="50" spans="1:11" ht="39" thickBot="1">
      <c r="A50" s="300"/>
      <c r="B50" s="278" t="s">
        <v>526</v>
      </c>
      <c r="C50" s="301" t="s">
        <v>581</v>
      </c>
      <c r="D50" s="315" t="s">
        <v>557</v>
      </c>
      <c r="E50" s="311" t="s">
        <v>578</v>
      </c>
      <c r="F50" s="313"/>
      <c r="G50" s="313"/>
      <c r="H50" s="323"/>
      <c r="I50" s="305"/>
      <c r="J50" s="307" t="s">
        <v>523</v>
      </c>
      <c r="K50" s="318" t="s">
        <v>579</v>
      </c>
    </row>
    <row r="51" spans="1:11" ht="39" thickBot="1">
      <c r="A51" s="300"/>
      <c r="B51" s="278" t="s">
        <v>546</v>
      </c>
      <c r="C51" s="301" t="s">
        <v>582</v>
      </c>
      <c r="D51" s="315" t="s">
        <v>557</v>
      </c>
      <c r="E51" s="313" t="s">
        <v>583</v>
      </c>
      <c r="F51" s="313"/>
      <c r="G51" s="313"/>
      <c r="H51" s="324"/>
      <c r="I51" s="310"/>
      <c r="J51" s="313" t="s">
        <v>523</v>
      </c>
      <c r="K51" s="318" t="s">
        <v>579</v>
      </c>
    </row>
    <row r="52" spans="1:11" ht="15.75" thickBot="1">
      <c r="A52" s="316"/>
      <c r="B52" s="316"/>
      <c r="C52" s="316"/>
      <c r="D52" s="316"/>
      <c r="E52" s="316"/>
      <c r="F52" s="316"/>
      <c r="G52" s="316"/>
      <c r="H52" s="316"/>
      <c r="I52" s="316"/>
      <c r="J52" s="316"/>
      <c r="K52" s="316"/>
    </row>
    <row r="53" spans="1:11" ht="15.75" thickBot="1">
      <c r="A53" s="317">
        <v>3</v>
      </c>
      <c r="B53" s="273" t="s">
        <v>584</v>
      </c>
      <c r="C53" s="274"/>
      <c r="D53" s="292"/>
      <c r="E53" s="292"/>
      <c r="F53" s="292"/>
      <c r="G53" s="292"/>
      <c r="H53" s="292"/>
      <c r="I53" s="292"/>
      <c r="J53" s="292"/>
      <c r="K53" s="293"/>
    </row>
    <row r="54" spans="1:11" ht="15.75" thickBot="1">
      <c r="A54" s="300"/>
      <c r="B54" s="278" t="s">
        <v>549</v>
      </c>
      <c r="C54" s="301" t="s">
        <v>585</v>
      </c>
      <c r="D54" s="315" t="s">
        <v>586</v>
      </c>
      <c r="E54" s="311" t="s">
        <v>587</v>
      </c>
      <c r="F54" s="313"/>
      <c r="G54" s="313"/>
      <c r="H54" s="320"/>
      <c r="I54" s="321"/>
      <c r="J54" s="281" t="s">
        <v>552</v>
      </c>
      <c r="K54" s="282"/>
    </row>
    <row r="55" spans="1:11" ht="26.25" thickBot="1">
      <c r="A55" s="300"/>
      <c r="B55" s="278" t="s">
        <v>553</v>
      </c>
      <c r="C55" s="301" t="s">
        <v>588</v>
      </c>
      <c r="D55" s="315" t="s">
        <v>586</v>
      </c>
      <c r="E55" s="311" t="s">
        <v>587</v>
      </c>
      <c r="F55" s="313"/>
      <c r="G55" s="313"/>
      <c r="H55" s="323"/>
      <c r="I55" s="305"/>
      <c r="J55" s="290" t="s">
        <v>552</v>
      </c>
      <c r="K55" s="307"/>
    </row>
    <row r="56" spans="1:11" ht="15.75" thickBot="1">
      <c r="A56" s="325"/>
      <c r="B56" s="316"/>
      <c r="C56" s="316"/>
      <c r="D56" s="316"/>
      <c r="E56" s="316"/>
      <c r="F56" s="316"/>
      <c r="G56" s="316"/>
      <c r="H56" s="316"/>
      <c r="I56" s="316"/>
      <c r="J56" s="316"/>
      <c r="K56" s="282"/>
    </row>
    <row r="57" spans="1:11" ht="15.75" thickBot="1">
      <c r="A57" s="266" t="s">
        <v>589</v>
      </c>
      <c r="B57" s="267"/>
      <c r="C57" s="267"/>
      <c r="D57" s="267"/>
      <c r="E57" s="267"/>
      <c r="F57" s="267"/>
      <c r="G57" s="267"/>
      <c r="H57" s="267"/>
      <c r="I57" s="267"/>
      <c r="J57" s="267"/>
      <c r="K57" s="326"/>
    </row>
    <row r="58" spans="1:11" ht="15.75" thickBot="1">
      <c r="A58" s="270" t="s">
        <v>517</v>
      </c>
      <c r="B58" s="271"/>
      <c r="C58" s="271"/>
      <c r="D58" s="271"/>
      <c r="E58" s="271"/>
      <c r="F58" s="271"/>
      <c r="G58" s="271"/>
      <c r="H58" s="257"/>
      <c r="I58" s="257"/>
      <c r="J58" s="257"/>
      <c r="K58" s="190"/>
    </row>
    <row r="59" spans="1:11" ht="16.5" customHeight="1" thickBot="1">
      <c r="A59" s="272">
        <v>1</v>
      </c>
      <c r="B59" s="273" t="s">
        <v>590</v>
      </c>
      <c r="C59" s="274"/>
      <c r="D59" s="275"/>
      <c r="E59" s="275"/>
      <c r="F59" s="275"/>
      <c r="G59" s="275"/>
      <c r="H59" s="275"/>
      <c r="I59" s="275"/>
      <c r="J59" s="275"/>
      <c r="K59" s="276"/>
    </row>
    <row r="60" spans="1:11" ht="15.75" thickBot="1">
      <c r="A60" s="277"/>
      <c r="B60" s="278" t="s">
        <v>519</v>
      </c>
      <c r="C60" s="327" t="s">
        <v>591</v>
      </c>
      <c r="D60" s="328" t="s">
        <v>510</v>
      </c>
      <c r="E60" s="281" t="s">
        <v>592</v>
      </c>
      <c r="F60" s="282"/>
      <c r="G60" s="282"/>
      <c r="H60" s="329">
        <v>306724041.66</v>
      </c>
      <c r="I60" s="280" t="s">
        <v>522</v>
      </c>
      <c r="J60" s="281" t="s">
        <v>593</v>
      </c>
      <c r="K60" s="299"/>
    </row>
    <row r="61" spans="1:11" ht="26.25" thickBot="1">
      <c r="A61" s="277"/>
      <c r="B61" s="278" t="s">
        <v>524</v>
      </c>
      <c r="C61" s="327" t="s">
        <v>594</v>
      </c>
      <c r="D61" s="328" t="s">
        <v>510</v>
      </c>
      <c r="E61" s="285" t="s">
        <v>595</v>
      </c>
      <c r="F61" s="287"/>
      <c r="G61" s="287"/>
      <c r="H61" s="330">
        <v>306724041.66</v>
      </c>
      <c r="I61" s="284" t="s">
        <v>522</v>
      </c>
      <c r="J61" s="285" t="s">
        <v>593</v>
      </c>
      <c r="K61" s="287"/>
    </row>
    <row r="62" spans="1:12" ht="26.25" thickBot="1">
      <c r="A62" s="277"/>
      <c r="B62" s="278" t="s">
        <v>526</v>
      </c>
      <c r="C62" s="327" t="s">
        <v>596</v>
      </c>
      <c r="D62" s="328" t="s">
        <v>557</v>
      </c>
      <c r="E62" s="285" t="s">
        <v>595</v>
      </c>
      <c r="F62" s="287"/>
      <c r="G62" s="287"/>
      <c r="H62" s="331">
        <v>0</v>
      </c>
      <c r="I62" s="284" t="s">
        <v>522</v>
      </c>
      <c r="J62" s="285" t="s">
        <v>593</v>
      </c>
      <c r="K62" s="318" t="s">
        <v>560</v>
      </c>
      <c r="L62" s="332"/>
    </row>
    <row r="63" spans="1:11" ht="26.25" thickBot="1">
      <c r="A63" s="277"/>
      <c r="B63" s="278" t="s">
        <v>546</v>
      </c>
      <c r="C63" s="327" t="s">
        <v>597</v>
      </c>
      <c r="D63" s="328" t="s">
        <v>557</v>
      </c>
      <c r="E63" s="285" t="s">
        <v>595</v>
      </c>
      <c r="F63" s="287"/>
      <c r="G63" s="287"/>
      <c r="H63" s="331">
        <v>0</v>
      </c>
      <c r="I63" s="284" t="s">
        <v>522</v>
      </c>
      <c r="J63" s="285" t="s">
        <v>593</v>
      </c>
      <c r="K63" s="318" t="s">
        <v>560</v>
      </c>
    </row>
    <row r="64" spans="1:11" ht="39" thickBot="1">
      <c r="A64" s="277"/>
      <c r="B64" s="278" t="s">
        <v>573</v>
      </c>
      <c r="C64" s="301" t="s">
        <v>598</v>
      </c>
      <c r="D64" s="328" t="s">
        <v>557</v>
      </c>
      <c r="E64" s="290"/>
      <c r="F64" s="307"/>
      <c r="G64" s="307"/>
      <c r="H64" s="331">
        <v>0</v>
      </c>
      <c r="I64" s="309" t="s">
        <v>522</v>
      </c>
      <c r="J64" s="290" t="s">
        <v>599</v>
      </c>
      <c r="K64" s="318" t="s">
        <v>560</v>
      </c>
    </row>
    <row r="65" spans="1:11" ht="15.75" thickBot="1">
      <c r="A65" s="270" t="s">
        <v>565</v>
      </c>
      <c r="B65" s="271"/>
      <c r="C65" s="271"/>
      <c r="D65" s="271"/>
      <c r="E65" s="271"/>
      <c r="F65" s="271"/>
      <c r="G65" s="271"/>
      <c r="H65" s="257"/>
      <c r="I65" s="257"/>
      <c r="J65" s="257"/>
      <c r="K65" s="190"/>
    </row>
    <row r="66" spans="1:11" ht="39" thickBot="1">
      <c r="A66" s="333">
        <v>1</v>
      </c>
      <c r="B66" s="334" t="s">
        <v>600</v>
      </c>
      <c r="C66" s="334"/>
      <c r="D66" s="328" t="s">
        <v>510</v>
      </c>
      <c r="E66" s="281" t="s">
        <v>601</v>
      </c>
      <c r="F66" s="282"/>
      <c r="G66" s="282"/>
      <c r="H66" s="320"/>
      <c r="I66" s="321"/>
      <c r="J66" s="281" t="s">
        <v>602</v>
      </c>
      <c r="K66" s="335" t="s">
        <v>603</v>
      </c>
    </row>
    <row r="67" spans="1:11" ht="39" thickBot="1">
      <c r="A67" s="333">
        <v>2</v>
      </c>
      <c r="B67" s="334" t="s">
        <v>604</v>
      </c>
      <c r="C67" s="336"/>
      <c r="D67" s="328" t="s">
        <v>510</v>
      </c>
      <c r="E67" s="285" t="s">
        <v>601</v>
      </c>
      <c r="F67" s="287"/>
      <c r="G67" s="287"/>
      <c r="H67" s="322"/>
      <c r="I67" s="302"/>
      <c r="J67" s="285" t="s">
        <v>602</v>
      </c>
      <c r="K67" s="335" t="s">
        <v>603</v>
      </c>
    </row>
    <row r="68" spans="1:11" ht="24.75" customHeight="1" thickBot="1">
      <c r="A68" s="333">
        <v>3</v>
      </c>
      <c r="B68" s="334" t="s">
        <v>605</v>
      </c>
      <c r="C68" s="336"/>
      <c r="D68" s="328" t="s">
        <v>510</v>
      </c>
      <c r="E68" s="290" t="s">
        <v>601</v>
      </c>
      <c r="F68" s="307"/>
      <c r="G68" s="307"/>
      <c r="H68" s="323"/>
      <c r="I68" s="305"/>
      <c r="J68" s="290" t="s">
        <v>606</v>
      </c>
      <c r="K68" s="307"/>
    </row>
    <row r="69" spans="1:11" ht="15.75" thickBot="1">
      <c r="A69" s="266" t="s">
        <v>607</v>
      </c>
      <c r="B69" s="267"/>
      <c r="C69" s="267"/>
      <c r="D69" s="267"/>
      <c r="E69" s="267"/>
      <c r="F69" s="267"/>
      <c r="G69" s="326"/>
      <c r="H69" s="269"/>
      <c r="I69" s="269"/>
      <c r="J69" s="269"/>
      <c r="K69" s="269"/>
    </row>
    <row r="70" spans="1:11" ht="15.75" thickBot="1">
      <c r="A70" s="337" t="s">
        <v>517</v>
      </c>
      <c r="B70" s="338"/>
      <c r="C70" s="338"/>
      <c r="D70" s="338"/>
      <c r="E70" s="338"/>
      <c r="F70" s="338"/>
      <c r="G70" s="338"/>
      <c r="H70" s="338"/>
      <c r="I70" s="338"/>
      <c r="J70" s="338"/>
      <c r="K70" s="339"/>
    </row>
    <row r="71" spans="1:11" ht="15.75" thickBot="1">
      <c r="A71" s="272">
        <v>1</v>
      </c>
      <c r="B71" s="273" t="s">
        <v>608</v>
      </c>
      <c r="C71" s="274"/>
      <c r="D71" s="275"/>
      <c r="E71" s="275"/>
      <c r="F71" s="275"/>
      <c r="G71" s="275"/>
      <c r="H71" s="275"/>
      <c r="I71" s="275"/>
      <c r="J71" s="275"/>
      <c r="K71" s="276"/>
    </row>
    <row r="72" spans="1:11" ht="15.75" thickBot="1">
      <c r="A72" s="277"/>
      <c r="B72" s="278" t="s">
        <v>519</v>
      </c>
      <c r="C72" s="340" t="s">
        <v>609</v>
      </c>
      <c r="D72" s="313" t="s">
        <v>510</v>
      </c>
      <c r="E72" s="313"/>
      <c r="F72" s="313"/>
      <c r="G72" s="313"/>
      <c r="H72" s="341">
        <v>1257106697.52</v>
      </c>
      <c r="I72" s="313" t="s">
        <v>522</v>
      </c>
      <c r="J72" s="311" t="s">
        <v>610</v>
      </c>
      <c r="K72" s="313"/>
    </row>
    <row r="73" spans="1:11" ht="39" thickBot="1">
      <c r="A73" s="277"/>
      <c r="B73" s="278" t="s">
        <v>524</v>
      </c>
      <c r="C73" s="340" t="s">
        <v>611</v>
      </c>
      <c r="D73" s="313" t="s">
        <v>510</v>
      </c>
      <c r="E73" s="313"/>
      <c r="F73" s="313"/>
      <c r="G73" s="313"/>
      <c r="H73" s="342">
        <v>1174393939.39</v>
      </c>
      <c r="I73" s="313" t="s">
        <v>522</v>
      </c>
      <c r="J73" s="311" t="s">
        <v>610</v>
      </c>
      <c r="K73" s="343" t="s">
        <v>612</v>
      </c>
    </row>
    <row r="74" spans="1:11" ht="15">
      <c r="A74" s="344"/>
      <c r="B74" s="316"/>
      <c r="C74" s="316"/>
      <c r="D74" s="316"/>
      <c r="E74" s="316"/>
      <c r="F74" s="316"/>
      <c r="G74" s="316"/>
      <c r="H74" s="316"/>
      <c r="I74" s="316"/>
      <c r="J74" s="316"/>
      <c r="K74" s="316"/>
    </row>
    <row r="77" ht="15">
      <c r="E77" s="346"/>
    </row>
    <row r="78" ht="15">
      <c r="E78" s="346"/>
    </row>
    <row r="79" ht="15">
      <c r="E79" s="346"/>
    </row>
    <row r="80" ht="15">
      <c r="E80" s="346"/>
    </row>
    <row r="81" ht="15">
      <c r="E81" s="332"/>
    </row>
  </sheetData>
  <sheetProtection/>
  <mergeCells count="13">
    <mergeCell ref="B66:C66"/>
    <mergeCell ref="B67:C67"/>
    <mergeCell ref="B68:C68"/>
    <mergeCell ref="A2:K2"/>
    <mergeCell ref="A3:K3"/>
    <mergeCell ref="A4:K4"/>
    <mergeCell ref="A6:C8"/>
    <mergeCell ref="D6:G6"/>
    <mergeCell ref="H6:I6"/>
    <mergeCell ref="J6:J8"/>
    <mergeCell ref="K6:K8"/>
    <mergeCell ref="D7:E7"/>
    <mergeCell ref="F7:G7"/>
  </mergeCells>
  <printOptions/>
  <pageMargins left="0.7874015748031497" right="0.5905511811023623" top="0.984251968503937" bottom="0.7874015748031497" header="0" footer="0"/>
  <pageSetup fitToHeight="0" fitToWidth="1" horizontalDpi="600" verticalDpi="600" orientation="portrait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44" customWidth="1"/>
    <col min="2" max="2" width="43.00390625" style="44" customWidth="1"/>
    <col min="3" max="3" width="15.421875" style="44" bestFit="1" customWidth="1"/>
    <col min="4" max="4" width="15.28125" style="44" customWidth="1"/>
    <col min="5" max="5" width="16.421875" style="44" customWidth="1"/>
    <col min="6" max="6" width="16.57421875" style="44" customWidth="1"/>
    <col min="7" max="7" width="15.421875" style="44" bestFit="1" customWidth="1"/>
    <col min="8" max="8" width="14.00390625" style="44" customWidth="1"/>
    <col min="9" max="9" width="15.00390625" style="44" customWidth="1"/>
    <col min="10" max="16384" width="11.421875" style="44" customWidth="1"/>
  </cols>
  <sheetData>
    <row r="1" ht="13.5" thickBot="1"/>
    <row r="2" spans="2:9" ht="13.5" thickBot="1">
      <c r="B2" s="45" t="s">
        <v>120</v>
      </c>
      <c r="C2" s="46"/>
      <c r="D2" s="46"/>
      <c r="E2" s="46"/>
      <c r="F2" s="46"/>
      <c r="G2" s="46"/>
      <c r="H2" s="46"/>
      <c r="I2" s="47"/>
    </row>
    <row r="3" spans="2:9" ht="13.5" thickBot="1">
      <c r="B3" s="48" t="s">
        <v>124</v>
      </c>
      <c r="C3" s="49"/>
      <c r="D3" s="49"/>
      <c r="E3" s="49"/>
      <c r="F3" s="49"/>
      <c r="G3" s="49"/>
      <c r="H3" s="49"/>
      <c r="I3" s="50"/>
    </row>
    <row r="4" spans="2:9" ht="13.5" thickBot="1">
      <c r="B4" s="48" t="s">
        <v>125</v>
      </c>
      <c r="C4" s="49"/>
      <c r="D4" s="49"/>
      <c r="E4" s="49"/>
      <c r="F4" s="49"/>
      <c r="G4" s="49"/>
      <c r="H4" s="49"/>
      <c r="I4" s="50"/>
    </row>
    <row r="5" spans="2:9" ht="13.5" thickBot="1">
      <c r="B5" s="48" t="s">
        <v>1</v>
      </c>
      <c r="C5" s="49"/>
      <c r="D5" s="49"/>
      <c r="E5" s="49"/>
      <c r="F5" s="49"/>
      <c r="G5" s="49"/>
      <c r="H5" s="49"/>
      <c r="I5" s="50"/>
    </row>
    <row r="6" spans="2:9" ht="76.5">
      <c r="B6" s="51" t="s">
        <v>126</v>
      </c>
      <c r="C6" s="51" t="s">
        <v>127</v>
      </c>
      <c r="D6" s="51" t="s">
        <v>128</v>
      </c>
      <c r="E6" s="51" t="s">
        <v>129</v>
      </c>
      <c r="F6" s="51" t="s">
        <v>130</v>
      </c>
      <c r="G6" s="51" t="s">
        <v>131</v>
      </c>
      <c r="H6" s="51" t="s">
        <v>132</v>
      </c>
      <c r="I6" s="51" t="s">
        <v>133</v>
      </c>
    </row>
    <row r="7" spans="2:9" ht="13.5" thickBot="1">
      <c r="B7" s="52" t="s">
        <v>134</v>
      </c>
      <c r="C7" s="52" t="s">
        <v>135</v>
      </c>
      <c r="D7" s="52" t="s">
        <v>136</v>
      </c>
      <c r="E7" s="52" t="s">
        <v>137</v>
      </c>
      <c r="F7" s="52" t="s">
        <v>138</v>
      </c>
      <c r="G7" s="52" t="s">
        <v>139</v>
      </c>
      <c r="H7" s="52" t="s">
        <v>140</v>
      </c>
      <c r="I7" s="52" t="s">
        <v>141</v>
      </c>
    </row>
    <row r="8" spans="2:9" ht="12.75" customHeight="1">
      <c r="B8" s="53" t="s">
        <v>142</v>
      </c>
      <c r="C8" s="54">
        <f aca="true" t="shared" si="0" ref="C8:I8">C9+C13</f>
        <v>5629304328.31</v>
      </c>
      <c r="D8" s="54">
        <f>D9+D13</f>
        <v>6239621703.15</v>
      </c>
      <c r="E8" s="54">
        <f>E9+E13</f>
        <v>5927494792.089999</v>
      </c>
      <c r="F8" s="54">
        <f t="shared" si="0"/>
        <v>0</v>
      </c>
      <c r="G8" s="54">
        <f>G9+G13</f>
        <v>5941431239.37</v>
      </c>
      <c r="H8" s="54">
        <f>H9+H13</f>
        <v>541703300.69</v>
      </c>
      <c r="I8" s="54">
        <f t="shared" si="0"/>
        <v>0</v>
      </c>
    </row>
    <row r="9" spans="2:9" ht="12.75" customHeight="1">
      <c r="B9" s="53" t="s">
        <v>143</v>
      </c>
      <c r="C9" s="54">
        <f aca="true" t="shared" si="1" ref="C9:I9">SUM(C10:C12)</f>
        <v>912500000</v>
      </c>
      <c r="D9" s="54">
        <f t="shared" si="1"/>
        <v>1470000000</v>
      </c>
      <c r="E9" s="54">
        <f>SUM(E10:E12)</f>
        <v>1208106060.61</v>
      </c>
      <c r="F9" s="54">
        <f t="shared" si="1"/>
        <v>0</v>
      </c>
      <c r="G9" s="54">
        <f t="shared" si="1"/>
        <v>1174393939.39</v>
      </c>
      <c r="H9" s="54">
        <f t="shared" si="1"/>
        <v>64253043.32</v>
      </c>
      <c r="I9" s="54">
        <f t="shared" si="1"/>
        <v>0</v>
      </c>
    </row>
    <row r="10" spans="2:9" ht="12.75">
      <c r="B10" s="55" t="s">
        <v>144</v>
      </c>
      <c r="C10" s="56">
        <v>912500000</v>
      </c>
      <c r="D10" s="56">
        <v>1470000000</v>
      </c>
      <c r="E10" s="56">
        <v>1208106060.61</v>
      </c>
      <c r="F10" s="56">
        <v>0</v>
      </c>
      <c r="G10" s="56">
        <f>+C10+D10-E10+F10</f>
        <v>1174393939.39</v>
      </c>
      <c r="H10" s="56">
        <v>64253043.32</v>
      </c>
      <c r="I10" s="56">
        <v>0</v>
      </c>
    </row>
    <row r="11" spans="2:9" ht="12.75">
      <c r="B11" s="55" t="s">
        <v>145</v>
      </c>
      <c r="C11" s="56">
        <v>0</v>
      </c>
      <c r="D11" s="56">
        <v>0</v>
      </c>
      <c r="E11" s="56">
        <v>0</v>
      </c>
      <c r="F11" s="56">
        <v>0</v>
      </c>
      <c r="G11" s="56">
        <f aca="true" t="shared" si="2" ref="G11:G16">+C11+D11-E11+F11</f>
        <v>0</v>
      </c>
      <c r="H11" s="56">
        <v>0</v>
      </c>
      <c r="I11" s="56">
        <v>0</v>
      </c>
    </row>
    <row r="12" spans="2:9" ht="12.75">
      <c r="B12" s="55" t="s">
        <v>146</v>
      </c>
      <c r="C12" s="56">
        <v>0</v>
      </c>
      <c r="D12" s="56">
        <v>0</v>
      </c>
      <c r="E12" s="56">
        <v>0</v>
      </c>
      <c r="F12" s="56">
        <v>0</v>
      </c>
      <c r="G12" s="56">
        <f t="shared" si="2"/>
        <v>0</v>
      </c>
      <c r="H12" s="56">
        <v>0</v>
      </c>
      <c r="I12" s="56">
        <v>0</v>
      </c>
    </row>
    <row r="13" spans="2:9" ht="12.75" customHeight="1">
      <c r="B13" s="53" t="s">
        <v>147</v>
      </c>
      <c r="C13" s="54">
        <v>4716804328.31</v>
      </c>
      <c r="D13" s="54">
        <f aca="true" t="shared" si="3" ref="D13:I13">SUM(D14:D16)</f>
        <v>4769621703.15</v>
      </c>
      <c r="E13" s="54">
        <f t="shared" si="3"/>
        <v>4719388731.48</v>
      </c>
      <c r="F13" s="54">
        <f t="shared" si="3"/>
        <v>0</v>
      </c>
      <c r="G13" s="54">
        <f>SUM(G14:G16)</f>
        <v>4767037299.98</v>
      </c>
      <c r="H13" s="54">
        <f t="shared" si="3"/>
        <v>477450257.37</v>
      </c>
      <c r="I13" s="54">
        <f t="shared" si="3"/>
        <v>0</v>
      </c>
    </row>
    <row r="14" spans="2:9" ht="12.75">
      <c r="B14" s="55" t="s">
        <v>148</v>
      </c>
      <c r="C14" s="56">
        <v>4716804328.31</v>
      </c>
      <c r="D14" s="56">
        <v>4769621703.15</v>
      </c>
      <c r="E14" s="56">
        <v>4719388731.48</v>
      </c>
      <c r="F14" s="56">
        <v>0</v>
      </c>
      <c r="G14" s="56">
        <f>+C14+D14-E14+F14</f>
        <v>4767037299.98</v>
      </c>
      <c r="H14" s="56">
        <v>477450257.37</v>
      </c>
      <c r="I14" s="56">
        <v>0</v>
      </c>
    </row>
    <row r="15" spans="2:9" ht="12.75">
      <c r="B15" s="55" t="s">
        <v>149</v>
      </c>
      <c r="C15" s="56">
        <v>0</v>
      </c>
      <c r="D15" s="56">
        <v>0</v>
      </c>
      <c r="E15" s="56">
        <v>0</v>
      </c>
      <c r="F15" s="56">
        <v>0</v>
      </c>
      <c r="G15" s="56">
        <f t="shared" si="2"/>
        <v>0</v>
      </c>
      <c r="H15" s="56">
        <v>0</v>
      </c>
      <c r="I15" s="56">
        <v>0</v>
      </c>
    </row>
    <row r="16" spans="2:9" ht="12.75">
      <c r="B16" s="55" t="s">
        <v>150</v>
      </c>
      <c r="C16" s="56">
        <v>0</v>
      </c>
      <c r="D16" s="56">
        <v>0</v>
      </c>
      <c r="E16" s="56">
        <v>0</v>
      </c>
      <c r="F16" s="56">
        <v>0</v>
      </c>
      <c r="G16" s="56">
        <f t="shared" si="2"/>
        <v>0</v>
      </c>
      <c r="H16" s="56">
        <v>0</v>
      </c>
      <c r="I16" s="56">
        <v>0</v>
      </c>
    </row>
    <row r="17" spans="2:9" ht="12.75">
      <c r="B17" s="53" t="s">
        <v>151</v>
      </c>
      <c r="C17" s="57">
        <v>1912928197.73</v>
      </c>
      <c r="D17" s="58"/>
      <c r="E17" s="58"/>
      <c r="F17" s="59"/>
      <c r="G17" s="57">
        <v>2214576002.4300003</v>
      </c>
      <c r="H17" s="59"/>
      <c r="I17" s="59"/>
    </row>
    <row r="18" spans="2:9" ht="12.75">
      <c r="B18" s="60"/>
      <c r="C18" s="56"/>
      <c r="D18" s="56"/>
      <c r="E18" s="56"/>
      <c r="F18" s="56"/>
      <c r="G18" s="56"/>
      <c r="H18" s="56"/>
      <c r="I18" s="56"/>
    </row>
    <row r="19" spans="2:9" ht="12.75" customHeight="1">
      <c r="B19" s="61" t="s">
        <v>152</v>
      </c>
      <c r="C19" s="54">
        <f aca="true" t="shared" si="4" ref="C19:I19">C8+C17</f>
        <v>7542232526.040001</v>
      </c>
      <c r="D19" s="54">
        <f t="shared" si="4"/>
        <v>6239621703.15</v>
      </c>
      <c r="E19" s="54">
        <f>E8+E17</f>
        <v>5927494792.089999</v>
      </c>
      <c r="F19" s="54">
        <f t="shared" si="4"/>
        <v>0</v>
      </c>
      <c r="G19" s="54">
        <f>G8+G17</f>
        <v>8156007241.8</v>
      </c>
      <c r="H19" s="54">
        <f>H8+H17</f>
        <v>541703300.69</v>
      </c>
      <c r="I19" s="54">
        <f t="shared" si="4"/>
        <v>0</v>
      </c>
    </row>
    <row r="20" spans="2:9" ht="12.75">
      <c r="B20" s="53"/>
      <c r="C20" s="54"/>
      <c r="D20" s="54"/>
      <c r="E20" s="54"/>
      <c r="F20" s="54"/>
      <c r="G20" s="54"/>
      <c r="H20" s="54"/>
      <c r="I20" s="54"/>
    </row>
    <row r="21" spans="2:9" ht="12.75" customHeight="1">
      <c r="B21" s="53" t="s">
        <v>153</v>
      </c>
      <c r="C21" s="54">
        <f>SUM(C22:C24)</f>
        <v>1136345.28</v>
      </c>
      <c r="D21" s="54">
        <f aca="true" t="shared" si="5" ref="D21:I21">SUM(D22:D24)</f>
        <v>0</v>
      </c>
      <c r="E21" s="54">
        <f t="shared" si="5"/>
        <v>788634.31</v>
      </c>
      <c r="F21" s="54">
        <f t="shared" si="5"/>
        <v>0</v>
      </c>
      <c r="G21" s="54">
        <f>SUM(G22:G24)</f>
        <v>347710.97000000003</v>
      </c>
      <c r="H21" s="54">
        <f t="shared" si="5"/>
        <v>0</v>
      </c>
      <c r="I21" s="54">
        <f t="shared" si="5"/>
        <v>0</v>
      </c>
    </row>
    <row r="22" spans="2:9" ht="12.75" customHeight="1">
      <c r="B22" s="60" t="s">
        <v>154</v>
      </c>
      <c r="C22" s="56">
        <v>41212.24000000002</v>
      </c>
      <c r="D22" s="56">
        <v>0</v>
      </c>
      <c r="E22" s="56">
        <v>41212.24</v>
      </c>
      <c r="F22" s="56">
        <v>0</v>
      </c>
      <c r="G22" s="56">
        <f>C22+D22-E22+F22</f>
        <v>2.1827872842550278E-11</v>
      </c>
      <c r="H22" s="56">
        <v>0</v>
      </c>
      <c r="I22" s="56">
        <v>0</v>
      </c>
    </row>
    <row r="23" spans="2:9" ht="12.75" customHeight="1">
      <c r="B23" s="60" t="s">
        <v>155</v>
      </c>
      <c r="C23" s="56">
        <v>51999.27000000002</v>
      </c>
      <c r="D23" s="56">
        <v>0</v>
      </c>
      <c r="E23" s="56">
        <v>51999.27</v>
      </c>
      <c r="F23" s="56">
        <v>0</v>
      </c>
      <c r="G23" s="56">
        <f>C23+D23-E23+F23</f>
        <v>2.1827872842550278E-11</v>
      </c>
      <c r="H23" s="56">
        <v>0</v>
      </c>
      <c r="I23" s="56">
        <v>0</v>
      </c>
    </row>
    <row r="24" spans="2:9" ht="12.75" customHeight="1">
      <c r="B24" s="60" t="s">
        <v>156</v>
      </c>
      <c r="C24" s="56">
        <v>1043133.77</v>
      </c>
      <c r="D24" s="56">
        <v>0</v>
      </c>
      <c r="E24" s="56">
        <v>695422.8</v>
      </c>
      <c r="F24" s="56">
        <v>0</v>
      </c>
      <c r="G24" s="56">
        <f>C24+D24-E24+F24</f>
        <v>347710.97</v>
      </c>
      <c r="H24" s="56">
        <v>0</v>
      </c>
      <c r="I24" s="56">
        <v>0</v>
      </c>
    </row>
    <row r="25" spans="2:9" ht="12.75">
      <c r="B25" s="62"/>
      <c r="C25" s="63"/>
      <c r="D25" s="63"/>
      <c r="E25" s="63"/>
      <c r="F25" s="63"/>
      <c r="G25" s="63"/>
      <c r="H25" s="63"/>
      <c r="I25" s="63"/>
    </row>
    <row r="26" spans="2:9" ht="25.5">
      <c r="B26" s="61" t="s">
        <v>157</v>
      </c>
      <c r="C26" s="54">
        <f aca="true" t="shared" si="6" ref="C26:I26">SUM(C27:C29)</f>
        <v>0</v>
      </c>
      <c r="D26" s="54">
        <f t="shared" si="6"/>
        <v>0</v>
      </c>
      <c r="E26" s="54">
        <f t="shared" si="6"/>
        <v>0</v>
      </c>
      <c r="F26" s="54">
        <f t="shared" si="6"/>
        <v>0</v>
      </c>
      <c r="G26" s="54">
        <f t="shared" si="6"/>
        <v>0</v>
      </c>
      <c r="H26" s="54">
        <f t="shared" si="6"/>
        <v>0</v>
      </c>
      <c r="I26" s="54">
        <f t="shared" si="6"/>
        <v>0</v>
      </c>
    </row>
    <row r="27" spans="2:9" ht="12.75" customHeight="1">
      <c r="B27" s="60" t="s">
        <v>158</v>
      </c>
      <c r="C27" s="56">
        <v>0</v>
      </c>
      <c r="D27" s="56">
        <v>0</v>
      </c>
      <c r="E27" s="56">
        <v>0</v>
      </c>
      <c r="F27" s="56">
        <v>0</v>
      </c>
      <c r="G27" s="56">
        <f>C27+D27-E27+F27</f>
        <v>0</v>
      </c>
      <c r="H27" s="56">
        <v>0</v>
      </c>
      <c r="I27" s="56">
        <v>0</v>
      </c>
    </row>
    <row r="28" spans="2:9" ht="12.75" customHeight="1">
      <c r="B28" s="60" t="s">
        <v>159</v>
      </c>
      <c r="C28" s="56">
        <v>0</v>
      </c>
      <c r="D28" s="56">
        <v>0</v>
      </c>
      <c r="E28" s="56">
        <v>0</v>
      </c>
      <c r="F28" s="56">
        <v>0</v>
      </c>
      <c r="G28" s="56">
        <f>C28+D28-E28+F28</f>
        <v>0</v>
      </c>
      <c r="H28" s="56">
        <v>0</v>
      </c>
      <c r="I28" s="56">
        <v>0</v>
      </c>
    </row>
    <row r="29" spans="2:9" ht="12.75" customHeight="1">
      <c r="B29" s="60" t="s">
        <v>160</v>
      </c>
      <c r="C29" s="56">
        <v>0</v>
      </c>
      <c r="D29" s="56">
        <v>0</v>
      </c>
      <c r="E29" s="56">
        <v>0</v>
      </c>
      <c r="F29" s="56">
        <v>0</v>
      </c>
      <c r="G29" s="56">
        <f>C29+D29-E29+F29</f>
        <v>0</v>
      </c>
      <c r="H29" s="56">
        <v>0</v>
      </c>
      <c r="I29" s="56">
        <v>0</v>
      </c>
    </row>
    <row r="30" spans="2:9" ht="13.5" thickBot="1">
      <c r="B30" s="64"/>
      <c r="C30" s="65"/>
      <c r="D30" s="65"/>
      <c r="E30" s="65"/>
      <c r="F30" s="65"/>
      <c r="G30" s="65"/>
      <c r="H30" s="65"/>
      <c r="I30" s="65"/>
    </row>
    <row r="31" spans="2:9" ht="18.75" customHeight="1">
      <c r="B31" s="66" t="s">
        <v>161</v>
      </c>
      <c r="C31" s="66"/>
      <c r="D31" s="66"/>
      <c r="E31" s="66"/>
      <c r="F31" s="66"/>
      <c r="G31" s="66"/>
      <c r="H31" s="66"/>
      <c r="I31" s="66"/>
    </row>
    <row r="32" spans="2:9" ht="12.75">
      <c r="B32" s="67" t="s">
        <v>162</v>
      </c>
      <c r="C32" s="68"/>
      <c r="D32" s="69"/>
      <c r="E32" s="69"/>
      <c r="F32" s="69"/>
      <c r="G32" s="69"/>
      <c r="H32" s="69"/>
      <c r="I32" s="69"/>
    </row>
    <row r="33" spans="2:9" ht="13.5" thickBot="1">
      <c r="B33" s="70"/>
      <c r="C33" s="68"/>
      <c r="D33" s="68"/>
      <c r="E33" s="68"/>
      <c r="F33" s="68"/>
      <c r="G33" s="68"/>
      <c r="H33" s="68"/>
      <c r="I33" s="68"/>
    </row>
    <row r="34" spans="2:9" ht="38.25" customHeight="1">
      <c r="B34" s="71" t="s">
        <v>163</v>
      </c>
      <c r="C34" s="71" t="s">
        <v>164</v>
      </c>
      <c r="D34" s="71" t="s">
        <v>165</v>
      </c>
      <c r="E34" s="72" t="s">
        <v>166</v>
      </c>
      <c r="F34" s="71" t="s">
        <v>167</v>
      </c>
      <c r="G34" s="72" t="s">
        <v>168</v>
      </c>
      <c r="H34" s="68"/>
      <c r="I34" s="68"/>
    </row>
    <row r="35" spans="2:9" ht="15.75" customHeight="1" thickBot="1">
      <c r="B35" s="73"/>
      <c r="C35" s="73"/>
      <c r="D35" s="73"/>
      <c r="E35" s="74" t="s">
        <v>169</v>
      </c>
      <c r="F35" s="73"/>
      <c r="G35" s="74" t="s">
        <v>170</v>
      </c>
      <c r="H35" s="68"/>
      <c r="I35" s="68"/>
    </row>
    <row r="36" spans="2:9" ht="12.75">
      <c r="B36" s="75" t="s">
        <v>171</v>
      </c>
      <c r="C36" s="54">
        <f>SUM(C37:C46)</f>
        <v>2420000000</v>
      </c>
      <c r="D36" s="54"/>
      <c r="E36" s="54"/>
      <c r="F36" s="54">
        <f>SUM(F37:F46)</f>
        <v>0</v>
      </c>
      <c r="G36" s="54"/>
      <c r="H36" s="68"/>
      <c r="I36" s="68"/>
    </row>
    <row r="37" spans="2:9" ht="12.75">
      <c r="B37" s="60" t="s">
        <v>172</v>
      </c>
      <c r="C37" s="56">
        <v>450000000</v>
      </c>
      <c r="D37" s="76" t="s">
        <v>173</v>
      </c>
      <c r="E37" s="77" t="s">
        <v>174</v>
      </c>
      <c r="F37" s="56">
        <v>0</v>
      </c>
      <c r="G37" s="78">
        <v>0.0082</v>
      </c>
      <c r="H37" s="68"/>
      <c r="I37" s="68"/>
    </row>
    <row r="38" spans="2:9" ht="12.75">
      <c r="B38" s="60" t="s">
        <v>175</v>
      </c>
      <c r="C38" s="56">
        <v>300000000</v>
      </c>
      <c r="D38" s="76" t="s">
        <v>173</v>
      </c>
      <c r="E38" s="77" t="s">
        <v>176</v>
      </c>
      <c r="F38" s="56">
        <v>0</v>
      </c>
      <c r="G38" s="78">
        <v>0.0077</v>
      </c>
      <c r="H38" s="68"/>
      <c r="I38" s="68"/>
    </row>
    <row r="39" spans="2:9" ht="12.75">
      <c r="B39" s="60" t="s">
        <v>177</v>
      </c>
      <c r="C39" s="56">
        <v>200000000</v>
      </c>
      <c r="D39" s="76" t="s">
        <v>173</v>
      </c>
      <c r="E39" s="77" t="s">
        <v>178</v>
      </c>
      <c r="F39" s="56">
        <v>0</v>
      </c>
      <c r="G39" s="78">
        <v>0.008</v>
      </c>
      <c r="H39" s="68"/>
      <c r="I39" s="68"/>
    </row>
    <row r="40" spans="2:9" ht="12.75">
      <c r="B40" s="60" t="s">
        <v>179</v>
      </c>
      <c r="C40" s="56">
        <v>170000000</v>
      </c>
      <c r="D40" s="76" t="s">
        <v>173</v>
      </c>
      <c r="E40" s="77" t="s">
        <v>180</v>
      </c>
      <c r="F40" s="56">
        <v>0</v>
      </c>
      <c r="G40" s="78">
        <v>0.0077</v>
      </c>
      <c r="H40" s="68"/>
      <c r="I40" s="68"/>
    </row>
    <row r="41" spans="2:9" ht="12.75">
      <c r="B41" s="60" t="s">
        <v>181</v>
      </c>
      <c r="C41" s="56">
        <v>270000000</v>
      </c>
      <c r="D41" s="76" t="s">
        <v>173</v>
      </c>
      <c r="E41" s="77" t="s">
        <v>182</v>
      </c>
      <c r="F41" s="56">
        <v>0</v>
      </c>
      <c r="G41" s="78">
        <v>0.0071</v>
      </c>
      <c r="H41" s="68"/>
      <c r="I41" s="68"/>
    </row>
    <row r="42" spans="2:9" ht="12.75">
      <c r="B42" s="60" t="s">
        <v>183</v>
      </c>
      <c r="C42" s="56">
        <v>100000000</v>
      </c>
      <c r="D42" s="76" t="s">
        <v>173</v>
      </c>
      <c r="E42" s="77" t="s">
        <v>184</v>
      </c>
      <c r="F42" s="56">
        <v>0</v>
      </c>
      <c r="G42" s="78">
        <v>0.0084</v>
      </c>
      <c r="H42" s="68"/>
      <c r="I42" s="68"/>
    </row>
    <row r="43" spans="2:9" ht="12.75">
      <c r="B43" s="60" t="s">
        <v>185</v>
      </c>
      <c r="C43" s="56">
        <v>200000000</v>
      </c>
      <c r="D43" s="76" t="s">
        <v>173</v>
      </c>
      <c r="E43" s="77" t="s">
        <v>186</v>
      </c>
      <c r="F43" s="56">
        <v>0</v>
      </c>
      <c r="G43" s="78">
        <v>0.0077</v>
      </c>
      <c r="H43" s="68"/>
      <c r="I43" s="68"/>
    </row>
    <row r="44" spans="2:9" ht="12.75">
      <c r="B44" s="60" t="s">
        <v>187</v>
      </c>
      <c r="C44" s="56">
        <v>200000000</v>
      </c>
      <c r="D44" s="76" t="s">
        <v>173</v>
      </c>
      <c r="E44" s="77" t="s">
        <v>188</v>
      </c>
      <c r="F44" s="56">
        <v>0</v>
      </c>
      <c r="G44" s="78">
        <v>0.0078</v>
      </c>
      <c r="H44" s="68"/>
      <c r="I44" s="68"/>
    </row>
    <row r="45" spans="2:9" ht="12.75">
      <c r="B45" s="60" t="s">
        <v>189</v>
      </c>
      <c r="C45" s="56">
        <v>200000000</v>
      </c>
      <c r="D45" s="76" t="s">
        <v>173</v>
      </c>
      <c r="E45" s="77" t="s">
        <v>190</v>
      </c>
      <c r="F45" s="56">
        <v>0</v>
      </c>
      <c r="G45" s="78">
        <v>0.0078</v>
      </c>
      <c r="H45" s="68"/>
      <c r="I45" s="68"/>
    </row>
    <row r="46" spans="2:9" ht="13.5" thickBot="1">
      <c r="B46" s="79" t="s">
        <v>191</v>
      </c>
      <c r="C46" s="80">
        <v>330000000</v>
      </c>
      <c r="D46" s="81" t="s">
        <v>173</v>
      </c>
      <c r="E46" s="82" t="s">
        <v>192</v>
      </c>
      <c r="F46" s="80">
        <v>0</v>
      </c>
      <c r="G46" s="83">
        <v>0.0098</v>
      </c>
      <c r="H46" s="68"/>
      <c r="I46" s="68"/>
    </row>
  </sheetData>
  <sheetProtection/>
  <mergeCells count="9">
    <mergeCell ref="B2:I2"/>
    <mergeCell ref="B3:I3"/>
    <mergeCell ref="B4:I4"/>
    <mergeCell ref="B5:I5"/>
    <mergeCell ref="B31:I31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45" t="s">
        <v>120</v>
      </c>
      <c r="C2" s="46"/>
      <c r="D2" s="46"/>
      <c r="E2" s="46"/>
      <c r="F2" s="46"/>
      <c r="G2" s="46"/>
      <c r="H2" s="46"/>
      <c r="I2" s="46"/>
      <c r="J2" s="46"/>
      <c r="K2" s="46"/>
      <c r="L2" s="47"/>
    </row>
    <row r="3" spans="2:12" ht="15.75" thickBot="1">
      <c r="B3" s="48" t="s">
        <v>193</v>
      </c>
      <c r="C3" s="49"/>
      <c r="D3" s="49"/>
      <c r="E3" s="49"/>
      <c r="F3" s="49"/>
      <c r="G3" s="49"/>
      <c r="H3" s="49"/>
      <c r="I3" s="49"/>
      <c r="J3" s="49"/>
      <c r="K3" s="49"/>
      <c r="L3" s="50"/>
    </row>
    <row r="4" spans="2:12" ht="15.75" thickBot="1">
      <c r="B4" s="48" t="s">
        <v>125</v>
      </c>
      <c r="C4" s="49"/>
      <c r="D4" s="49"/>
      <c r="E4" s="49"/>
      <c r="F4" s="49"/>
      <c r="G4" s="49"/>
      <c r="H4" s="49"/>
      <c r="I4" s="49"/>
      <c r="J4" s="49"/>
      <c r="K4" s="49"/>
      <c r="L4" s="50"/>
    </row>
    <row r="5" spans="2:12" ht="15.75" thickBot="1">
      <c r="B5" s="48" t="s">
        <v>1</v>
      </c>
      <c r="C5" s="49"/>
      <c r="D5" s="49"/>
      <c r="E5" s="49"/>
      <c r="F5" s="49"/>
      <c r="G5" s="49"/>
      <c r="H5" s="49"/>
      <c r="I5" s="49"/>
      <c r="J5" s="49"/>
      <c r="K5" s="49"/>
      <c r="L5" s="50"/>
    </row>
    <row r="6" spans="2:12" ht="102">
      <c r="B6" s="84" t="s">
        <v>194</v>
      </c>
      <c r="C6" s="85" t="s">
        <v>195</v>
      </c>
      <c r="D6" s="85" t="s">
        <v>196</v>
      </c>
      <c r="E6" s="85" t="s">
        <v>197</v>
      </c>
      <c r="F6" s="85" t="s">
        <v>198</v>
      </c>
      <c r="G6" s="85" t="s">
        <v>199</v>
      </c>
      <c r="H6" s="85" t="s">
        <v>200</v>
      </c>
      <c r="I6" s="85" t="s">
        <v>201</v>
      </c>
      <c r="J6" s="85" t="s">
        <v>202</v>
      </c>
      <c r="K6" s="85" t="s">
        <v>203</v>
      </c>
      <c r="L6" s="85" t="s">
        <v>204</v>
      </c>
    </row>
    <row r="7" spans="2:12" ht="15.75" thickBot="1">
      <c r="B7" s="52" t="s">
        <v>134</v>
      </c>
      <c r="C7" s="52" t="s">
        <v>135</v>
      </c>
      <c r="D7" s="52" t="s">
        <v>136</v>
      </c>
      <c r="E7" s="52" t="s">
        <v>137</v>
      </c>
      <c r="F7" s="52" t="s">
        <v>138</v>
      </c>
      <c r="G7" s="52" t="s">
        <v>205</v>
      </c>
      <c r="H7" s="52" t="s">
        <v>140</v>
      </c>
      <c r="I7" s="52" t="s">
        <v>141</v>
      </c>
      <c r="J7" s="52" t="s">
        <v>206</v>
      </c>
      <c r="K7" s="52" t="s">
        <v>207</v>
      </c>
      <c r="L7" s="52" t="s">
        <v>208</v>
      </c>
    </row>
    <row r="8" spans="2:12" ht="15">
      <c r="B8" s="86"/>
      <c r="C8" s="87"/>
      <c r="D8" s="87"/>
      <c r="E8" s="87"/>
      <c r="F8" s="87"/>
      <c r="G8" s="87"/>
      <c r="H8" s="87"/>
      <c r="I8" s="87"/>
      <c r="J8" s="87"/>
      <c r="K8" s="87"/>
      <c r="L8" s="87"/>
    </row>
    <row r="9" spans="2:12" ht="25.5">
      <c r="B9" s="88" t="s">
        <v>209</v>
      </c>
      <c r="C9" s="89"/>
      <c r="D9" s="89"/>
      <c r="E9" s="89"/>
      <c r="F9" s="89">
        <f aca="true" t="shared" si="0" ref="F9:L9">SUM(F10:F13)</f>
        <v>0</v>
      </c>
      <c r="G9" s="89"/>
      <c r="H9" s="89">
        <f t="shared" si="0"/>
        <v>0</v>
      </c>
      <c r="I9" s="89">
        <f t="shared" si="0"/>
        <v>0</v>
      </c>
      <c r="J9" s="89">
        <f t="shared" si="0"/>
        <v>0</v>
      </c>
      <c r="K9" s="89">
        <f t="shared" si="0"/>
        <v>0</v>
      </c>
      <c r="L9" s="89">
        <f t="shared" si="0"/>
        <v>0</v>
      </c>
    </row>
    <row r="10" spans="2:12" ht="15">
      <c r="B10" s="90" t="s">
        <v>210</v>
      </c>
      <c r="C10" s="91"/>
      <c r="D10" s="91"/>
      <c r="E10" s="91"/>
      <c r="F10" s="91">
        <v>0</v>
      </c>
      <c r="G10" s="91"/>
      <c r="H10" s="91">
        <v>0</v>
      </c>
      <c r="I10" s="91">
        <v>0</v>
      </c>
      <c r="J10" s="91">
        <v>0</v>
      </c>
      <c r="K10" s="91">
        <v>0</v>
      </c>
      <c r="L10" s="91">
        <f>F10-K10</f>
        <v>0</v>
      </c>
    </row>
    <row r="11" spans="2:12" ht="15">
      <c r="B11" s="90" t="s">
        <v>211</v>
      </c>
      <c r="C11" s="91"/>
      <c r="D11" s="91"/>
      <c r="E11" s="91"/>
      <c r="F11" s="91">
        <v>0</v>
      </c>
      <c r="G11" s="91"/>
      <c r="H11" s="91">
        <v>0</v>
      </c>
      <c r="I11" s="91">
        <v>0</v>
      </c>
      <c r="J11" s="91">
        <v>0</v>
      </c>
      <c r="K11" s="91">
        <v>0</v>
      </c>
      <c r="L11" s="91">
        <f aca="true" t="shared" si="1" ref="L11:L19">F11-K11</f>
        <v>0</v>
      </c>
    </row>
    <row r="12" spans="2:12" ht="15">
      <c r="B12" s="90" t="s">
        <v>212</v>
      </c>
      <c r="C12" s="91"/>
      <c r="D12" s="91"/>
      <c r="E12" s="91"/>
      <c r="F12" s="91">
        <v>0</v>
      </c>
      <c r="G12" s="91"/>
      <c r="H12" s="91">
        <v>0</v>
      </c>
      <c r="I12" s="91">
        <v>0</v>
      </c>
      <c r="J12" s="91">
        <v>0</v>
      </c>
      <c r="K12" s="91">
        <v>0</v>
      </c>
      <c r="L12" s="91">
        <f t="shared" si="1"/>
        <v>0</v>
      </c>
    </row>
    <row r="13" spans="2:12" ht="15">
      <c r="B13" s="90" t="s">
        <v>213</v>
      </c>
      <c r="C13" s="91"/>
      <c r="D13" s="91"/>
      <c r="E13" s="91"/>
      <c r="F13" s="91">
        <v>0</v>
      </c>
      <c r="G13" s="91"/>
      <c r="H13" s="91">
        <v>0</v>
      </c>
      <c r="I13" s="91">
        <v>0</v>
      </c>
      <c r="J13" s="91">
        <v>0</v>
      </c>
      <c r="K13" s="91">
        <v>0</v>
      </c>
      <c r="L13" s="91">
        <f t="shared" si="1"/>
        <v>0</v>
      </c>
    </row>
    <row r="14" spans="2:12" ht="15">
      <c r="B14" s="92"/>
      <c r="C14" s="93"/>
      <c r="D14" s="93"/>
      <c r="E14" s="93"/>
      <c r="F14" s="93"/>
      <c r="G14" s="93"/>
      <c r="H14" s="93"/>
      <c r="I14" s="93"/>
      <c r="J14" s="93"/>
      <c r="K14" s="93"/>
      <c r="L14" s="93"/>
    </row>
    <row r="15" spans="2:12" ht="15">
      <c r="B15" s="88" t="s">
        <v>214</v>
      </c>
      <c r="C15" s="89"/>
      <c r="D15" s="89"/>
      <c r="E15" s="89"/>
      <c r="F15" s="89">
        <f aca="true" t="shared" si="2" ref="F15:L15">SUM(F16:F19)</f>
        <v>0</v>
      </c>
      <c r="G15" s="89"/>
      <c r="H15" s="89">
        <f t="shared" si="2"/>
        <v>0</v>
      </c>
      <c r="I15" s="89">
        <f t="shared" si="2"/>
        <v>0</v>
      </c>
      <c r="J15" s="89">
        <f t="shared" si="2"/>
        <v>0</v>
      </c>
      <c r="K15" s="89">
        <f t="shared" si="2"/>
        <v>0</v>
      </c>
      <c r="L15" s="89">
        <f t="shared" si="2"/>
        <v>0</v>
      </c>
    </row>
    <row r="16" spans="2:12" ht="15">
      <c r="B16" s="90" t="s">
        <v>215</v>
      </c>
      <c r="C16" s="91"/>
      <c r="D16" s="91"/>
      <c r="E16" s="91"/>
      <c r="F16" s="91">
        <v>0</v>
      </c>
      <c r="G16" s="91"/>
      <c r="H16" s="91">
        <v>0</v>
      </c>
      <c r="I16" s="91">
        <v>0</v>
      </c>
      <c r="J16" s="91">
        <v>0</v>
      </c>
      <c r="K16" s="91">
        <v>0</v>
      </c>
      <c r="L16" s="91">
        <f t="shared" si="1"/>
        <v>0</v>
      </c>
    </row>
    <row r="17" spans="2:12" ht="15">
      <c r="B17" s="90" t="s">
        <v>216</v>
      </c>
      <c r="C17" s="91"/>
      <c r="D17" s="91"/>
      <c r="E17" s="91"/>
      <c r="F17" s="91">
        <v>0</v>
      </c>
      <c r="G17" s="91"/>
      <c r="H17" s="91">
        <v>0</v>
      </c>
      <c r="I17" s="91">
        <v>0</v>
      </c>
      <c r="J17" s="91">
        <v>0</v>
      </c>
      <c r="K17" s="91">
        <v>0</v>
      </c>
      <c r="L17" s="91">
        <f t="shared" si="1"/>
        <v>0</v>
      </c>
    </row>
    <row r="18" spans="2:12" ht="15">
      <c r="B18" s="90" t="s">
        <v>217</v>
      </c>
      <c r="C18" s="91"/>
      <c r="D18" s="91"/>
      <c r="E18" s="91"/>
      <c r="F18" s="91">
        <v>0</v>
      </c>
      <c r="G18" s="91"/>
      <c r="H18" s="91">
        <v>0</v>
      </c>
      <c r="I18" s="91">
        <v>0</v>
      </c>
      <c r="J18" s="91">
        <v>0</v>
      </c>
      <c r="K18" s="91">
        <v>0</v>
      </c>
      <c r="L18" s="91">
        <f t="shared" si="1"/>
        <v>0</v>
      </c>
    </row>
    <row r="19" spans="2:12" ht="15">
      <c r="B19" s="90" t="s">
        <v>218</v>
      </c>
      <c r="C19" s="91"/>
      <c r="D19" s="91"/>
      <c r="E19" s="91"/>
      <c r="F19" s="91">
        <v>0</v>
      </c>
      <c r="G19" s="91"/>
      <c r="H19" s="91">
        <v>0</v>
      </c>
      <c r="I19" s="91">
        <v>0</v>
      </c>
      <c r="J19" s="91">
        <v>0</v>
      </c>
      <c r="K19" s="91">
        <v>0</v>
      </c>
      <c r="L19" s="91">
        <f t="shared" si="1"/>
        <v>0</v>
      </c>
    </row>
    <row r="20" spans="2:12" ht="15"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</row>
    <row r="21" spans="2:12" ht="38.25">
      <c r="B21" s="88" t="s">
        <v>219</v>
      </c>
      <c r="C21" s="89"/>
      <c r="D21" s="89"/>
      <c r="E21" s="89"/>
      <c r="F21" s="89">
        <f aca="true" t="shared" si="3" ref="F21:L21">F9+F15</f>
        <v>0</v>
      </c>
      <c r="G21" s="89"/>
      <c r="H21" s="89">
        <f t="shared" si="3"/>
        <v>0</v>
      </c>
      <c r="I21" s="89">
        <f t="shared" si="3"/>
        <v>0</v>
      </c>
      <c r="J21" s="89">
        <f t="shared" si="3"/>
        <v>0</v>
      </c>
      <c r="K21" s="89">
        <f t="shared" si="3"/>
        <v>0</v>
      </c>
      <c r="L21" s="89">
        <f t="shared" si="3"/>
        <v>0</v>
      </c>
    </row>
    <row r="22" spans="2:12" ht="15.75" thickBot="1">
      <c r="B22" s="94"/>
      <c r="C22" s="95"/>
      <c r="D22" s="95"/>
      <c r="E22" s="95"/>
      <c r="F22" s="95"/>
      <c r="G22" s="95"/>
      <c r="H22" s="95"/>
      <c r="I22" s="95"/>
      <c r="J22" s="95"/>
      <c r="K22" s="95"/>
      <c r="L22" s="95"/>
    </row>
    <row r="23" spans="3:7" s="1" customFormat="1" ht="12.75">
      <c r="C23" s="2"/>
      <c r="D23" s="2"/>
      <c r="F23" s="2"/>
      <c r="G23" s="2"/>
    </row>
    <row r="24" spans="3:7" s="1" customFormat="1" ht="12.75">
      <c r="C24" s="2"/>
      <c r="D24" s="2"/>
      <c r="F24" s="2"/>
      <c r="G24" s="2"/>
    </row>
    <row r="25" spans="3:7" s="1" customFormat="1" ht="12.75">
      <c r="C25" s="2"/>
      <c r="D25" s="2"/>
      <c r="F25" s="2"/>
      <c r="G25" s="2"/>
    </row>
    <row r="26" spans="3:7" s="1" customFormat="1" ht="12.75">
      <c r="C26" s="2"/>
      <c r="D26" s="2"/>
      <c r="F26" s="2"/>
      <c r="G26" s="2"/>
    </row>
    <row r="27" spans="3:7" s="1" customFormat="1" ht="12.75">
      <c r="C27" s="2"/>
      <c r="D27" s="2"/>
      <c r="F27" s="2"/>
      <c r="G27" s="2"/>
    </row>
    <row r="28" spans="3:7" s="1" customFormat="1" ht="12.75">
      <c r="C28" s="2"/>
      <c r="D28" s="2"/>
      <c r="F28" s="2"/>
      <c r="G28" s="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C16" sqref="C16"/>
    </sheetView>
  </sheetViews>
  <sheetFormatPr defaultColWidth="11.421875" defaultRowHeight="15"/>
  <cols>
    <col min="1" max="1" width="4.8515625" style="1" customWidth="1"/>
    <col min="2" max="2" width="72.7109375" style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7" width="14.421875" style="1" bestFit="1" customWidth="1"/>
    <col min="8" max="16384" width="11.421875" style="1" customWidth="1"/>
  </cols>
  <sheetData>
    <row r="1" ht="13.5" thickBot="1"/>
    <row r="2" spans="2:5" ht="12.75">
      <c r="B2" s="35" t="s">
        <v>120</v>
      </c>
      <c r="C2" s="36"/>
      <c r="D2" s="36"/>
      <c r="E2" s="37"/>
    </row>
    <row r="3" spans="2:5" ht="12.75">
      <c r="B3" s="96" t="s">
        <v>220</v>
      </c>
      <c r="C3" s="97"/>
      <c r="D3" s="97"/>
      <c r="E3" s="98"/>
    </row>
    <row r="4" spans="2:5" ht="12.75">
      <c r="B4" s="96" t="s">
        <v>125</v>
      </c>
      <c r="C4" s="97"/>
      <c r="D4" s="97"/>
      <c r="E4" s="98"/>
    </row>
    <row r="5" spans="2:5" ht="13.5" thickBot="1">
      <c r="B5" s="99" t="s">
        <v>1</v>
      </c>
      <c r="C5" s="100"/>
      <c r="D5" s="100"/>
      <c r="E5" s="101"/>
    </row>
    <row r="6" spans="2:5" ht="13.5" thickBot="1">
      <c r="B6" s="102"/>
      <c r="C6" s="102"/>
      <c r="D6" s="102"/>
      <c r="E6" s="102"/>
    </row>
    <row r="7" spans="2:5" ht="12.75">
      <c r="B7" s="103" t="s">
        <v>2</v>
      </c>
      <c r="C7" s="33" t="s">
        <v>221</v>
      </c>
      <c r="D7" s="104" t="s">
        <v>222</v>
      </c>
      <c r="E7" s="33" t="s">
        <v>223</v>
      </c>
    </row>
    <row r="8" spans="2:5" ht="13.5" thickBot="1">
      <c r="B8" s="105"/>
      <c r="C8" s="34" t="s">
        <v>224</v>
      </c>
      <c r="D8" s="106"/>
      <c r="E8" s="34" t="s">
        <v>225</v>
      </c>
    </row>
    <row r="9" spans="2:5" ht="12.75">
      <c r="B9" s="107" t="s">
        <v>226</v>
      </c>
      <c r="C9" s="108">
        <f>SUM(C10:C12)</f>
        <v>20951778292</v>
      </c>
      <c r="D9" s="108">
        <f>SUM(D10:D12)</f>
        <v>23431343792.119995</v>
      </c>
      <c r="E9" s="108">
        <f>SUM(E10:E12)</f>
        <v>23431042667.03</v>
      </c>
    </row>
    <row r="10" spans="2:5" ht="12.75">
      <c r="B10" s="109" t="s">
        <v>227</v>
      </c>
      <c r="C10" s="110">
        <v>9261144941</v>
      </c>
      <c r="D10" s="110">
        <v>9568170107.75</v>
      </c>
      <c r="E10" s="110">
        <v>9567868982.66</v>
      </c>
    </row>
    <row r="11" spans="2:5" ht="12.75">
      <c r="B11" s="109" t="s">
        <v>228</v>
      </c>
      <c r="C11" s="110">
        <v>11774804337</v>
      </c>
      <c r="D11" s="110">
        <v>13812940712.699999</v>
      </c>
      <c r="E11" s="110">
        <v>13812940712.699999</v>
      </c>
    </row>
    <row r="12" spans="2:5" ht="12.75">
      <c r="B12" s="109" t="s">
        <v>229</v>
      </c>
      <c r="C12" s="110">
        <f>C48</f>
        <v>-84170986</v>
      </c>
      <c r="D12" s="110">
        <f>D48</f>
        <v>50232971.67000008</v>
      </c>
      <c r="E12" s="110">
        <f>E48</f>
        <v>50232971.67000008</v>
      </c>
    </row>
    <row r="13" spans="2:7" ht="12.75">
      <c r="B13" s="107"/>
      <c r="C13" s="110"/>
      <c r="D13" s="110"/>
      <c r="E13" s="110"/>
      <c r="G13" s="111"/>
    </row>
    <row r="14" spans="2:7" ht="15">
      <c r="B14" s="107" t="s">
        <v>230</v>
      </c>
      <c r="C14" s="112">
        <f>SUM(C15:C16)</f>
        <v>20951778292</v>
      </c>
      <c r="D14" s="112">
        <f>SUM(D15:D16)</f>
        <v>24083281607.989998</v>
      </c>
      <c r="E14" s="112">
        <f>SUM(E15:E16)</f>
        <v>23611349247.91</v>
      </c>
      <c r="G14" s="111"/>
    </row>
    <row r="15" spans="2:7" ht="12.75">
      <c r="B15" s="109" t="s">
        <v>231</v>
      </c>
      <c r="C15" s="113">
        <v>9261144941</v>
      </c>
      <c r="D15" s="113">
        <v>10402039054.84</v>
      </c>
      <c r="E15" s="113">
        <v>9930734742.720001</v>
      </c>
      <c r="G15" s="111"/>
    </row>
    <row r="16" spans="2:7" ht="12.75">
      <c r="B16" s="109" t="s">
        <v>232</v>
      </c>
      <c r="C16" s="110">
        <v>11690633351</v>
      </c>
      <c r="D16" s="110">
        <v>13681242553.149998</v>
      </c>
      <c r="E16" s="110">
        <v>13680614505.189999</v>
      </c>
      <c r="G16" s="111"/>
    </row>
    <row r="17" spans="2:7" ht="12.75">
      <c r="B17" s="114"/>
      <c r="C17" s="110"/>
      <c r="D17" s="108"/>
      <c r="E17" s="108"/>
      <c r="G17" s="111"/>
    </row>
    <row r="18" spans="2:5" ht="12.75">
      <c r="B18" s="107" t="s">
        <v>233</v>
      </c>
      <c r="C18" s="115"/>
      <c r="D18" s="108">
        <f>SUM(D19:D20)</f>
        <v>243780407.56</v>
      </c>
      <c r="E18" s="108">
        <f>SUM(E19:E20)</f>
        <v>243780407.56</v>
      </c>
    </row>
    <row r="19" spans="2:7" ht="12.75">
      <c r="B19" s="109" t="s">
        <v>234</v>
      </c>
      <c r="C19" s="115"/>
      <c r="D19" s="110">
        <v>370642.61</v>
      </c>
      <c r="E19" s="110">
        <v>370642.61</v>
      </c>
      <c r="G19" s="111"/>
    </row>
    <row r="20" spans="2:5" ht="12.75">
      <c r="B20" s="109" t="s">
        <v>235</v>
      </c>
      <c r="C20" s="115"/>
      <c r="D20" s="110">
        <v>243409764.95</v>
      </c>
      <c r="E20" s="110">
        <v>243409764.95</v>
      </c>
    </row>
    <row r="21" spans="2:5" ht="12.75">
      <c r="B21" s="114"/>
      <c r="C21" s="110"/>
      <c r="D21" s="110"/>
      <c r="E21" s="110"/>
    </row>
    <row r="22" spans="2:5" ht="12.75">
      <c r="B22" s="107" t="s">
        <v>236</v>
      </c>
      <c r="C22" s="112">
        <f>C9-C14+C18</f>
        <v>0</v>
      </c>
      <c r="D22" s="116">
        <f>D9-D14+D18</f>
        <v>-408157408.31000274</v>
      </c>
      <c r="E22" s="116">
        <f>E9-E14+E18</f>
        <v>63473826.679998934</v>
      </c>
    </row>
    <row r="23" spans="2:5" ht="12.75">
      <c r="B23" s="107"/>
      <c r="C23" s="110"/>
      <c r="D23" s="117"/>
      <c r="E23" s="117"/>
    </row>
    <row r="24" spans="2:5" ht="12.75">
      <c r="B24" s="107" t="s">
        <v>237</v>
      </c>
      <c r="C24" s="112">
        <f>C22-C12</f>
        <v>84170986</v>
      </c>
      <c r="D24" s="116">
        <f>D22-D12</f>
        <v>-458390379.9800028</v>
      </c>
      <c r="E24" s="116">
        <f>E22-E12</f>
        <v>13240855.009998858</v>
      </c>
    </row>
    <row r="25" spans="2:5" ht="12.75">
      <c r="B25" s="107"/>
      <c r="C25" s="110"/>
      <c r="D25" s="117"/>
      <c r="E25" s="117"/>
    </row>
    <row r="26" spans="2:5" ht="27.75" customHeight="1">
      <c r="B26" s="107" t="s">
        <v>238</v>
      </c>
      <c r="C26" s="112">
        <f>C24-C18</f>
        <v>84170986</v>
      </c>
      <c r="D26" s="112">
        <f>D24-D18</f>
        <v>-702170787.5400028</v>
      </c>
      <c r="E26" s="112">
        <f>E24-E18</f>
        <v>-230539552.55000114</v>
      </c>
    </row>
    <row r="27" spans="2:5" ht="13.5" thickBot="1">
      <c r="B27" s="118"/>
      <c r="C27" s="119"/>
      <c r="D27" s="119"/>
      <c r="E27" s="119"/>
    </row>
    <row r="28" spans="2:5" ht="35.25" customHeight="1" thickBot="1">
      <c r="B28" s="120"/>
      <c r="C28" s="120"/>
      <c r="D28" s="120"/>
      <c r="E28" s="120"/>
    </row>
    <row r="29" spans="2:5" ht="13.5" thickBot="1">
      <c r="B29" s="121" t="s">
        <v>239</v>
      </c>
      <c r="C29" s="122" t="s">
        <v>240</v>
      </c>
      <c r="D29" s="122" t="s">
        <v>222</v>
      </c>
      <c r="E29" s="122" t="s">
        <v>241</v>
      </c>
    </row>
    <row r="30" spans="2:5" ht="12.75">
      <c r="B30" s="123"/>
      <c r="C30" s="124"/>
      <c r="D30" s="124"/>
      <c r="E30" s="124"/>
    </row>
    <row r="31" spans="2:5" ht="12.75">
      <c r="B31" s="107" t="s">
        <v>242</v>
      </c>
      <c r="C31" s="108">
        <f>SUM(C32:C33)</f>
        <v>491210659</v>
      </c>
      <c r="D31" s="108">
        <f>SUM(D32:D33)</f>
        <v>477450257.37</v>
      </c>
      <c r="E31" s="108">
        <f>SUM(E32:E33)</f>
        <v>477450257.37</v>
      </c>
    </row>
    <row r="32" spans="2:5" ht="12.75">
      <c r="B32" s="109" t="s">
        <v>243</v>
      </c>
      <c r="C32" s="110">
        <v>415204128</v>
      </c>
      <c r="D32" s="110">
        <v>401443727.37</v>
      </c>
      <c r="E32" s="110">
        <v>401443727.37</v>
      </c>
    </row>
    <row r="33" spans="2:5" ht="12.75">
      <c r="B33" s="109" t="s">
        <v>244</v>
      </c>
      <c r="C33" s="110">
        <v>76006531</v>
      </c>
      <c r="D33" s="110">
        <v>76006530</v>
      </c>
      <c r="E33" s="110">
        <v>76006530</v>
      </c>
    </row>
    <row r="34" spans="2:5" ht="12.75">
      <c r="B34" s="107"/>
      <c r="C34" s="110"/>
      <c r="D34" s="110"/>
      <c r="E34" s="110"/>
    </row>
    <row r="35" spans="2:5" ht="12.75">
      <c r="B35" s="107" t="s">
        <v>245</v>
      </c>
      <c r="C35" s="112">
        <f>C26+C31</f>
        <v>575381645</v>
      </c>
      <c r="D35" s="112">
        <f>D26+D31</f>
        <v>-224720530.17000282</v>
      </c>
      <c r="E35" s="112">
        <f>E26+E31</f>
        <v>246910704.81999886</v>
      </c>
    </row>
    <row r="36" spans="2:5" ht="13.5" thickBot="1">
      <c r="B36" s="125"/>
      <c r="C36" s="126"/>
      <c r="D36" s="126"/>
      <c r="E36" s="126"/>
    </row>
    <row r="37" spans="2:5" ht="35.25" customHeight="1" thickBot="1">
      <c r="B37" s="127"/>
      <c r="C37" s="127"/>
      <c r="D37" s="127"/>
      <c r="E37" s="127"/>
    </row>
    <row r="38" spans="2:5" ht="12.75">
      <c r="B38" s="128" t="s">
        <v>239</v>
      </c>
      <c r="C38" s="129" t="s">
        <v>246</v>
      </c>
      <c r="D38" s="130" t="s">
        <v>222</v>
      </c>
      <c r="E38" s="131" t="s">
        <v>223</v>
      </c>
    </row>
    <row r="39" spans="2:5" ht="13.5" thickBot="1">
      <c r="B39" s="132"/>
      <c r="C39" s="133"/>
      <c r="D39" s="134"/>
      <c r="E39" s="135" t="s">
        <v>241</v>
      </c>
    </row>
    <row r="40" spans="2:5" ht="12.75">
      <c r="B40" s="136"/>
      <c r="C40" s="137"/>
      <c r="D40" s="137"/>
      <c r="E40" s="137"/>
    </row>
    <row r="41" spans="2:5" ht="12.75">
      <c r="B41" s="138" t="s">
        <v>247</v>
      </c>
      <c r="C41" s="108">
        <f>SUM(C42:C43)</f>
        <v>0</v>
      </c>
      <c r="D41" s="108">
        <f>SUM(D42:D43)</f>
        <v>4769621703.15</v>
      </c>
      <c r="E41" s="108">
        <f>SUM(E42:E43)</f>
        <v>4769621703.15</v>
      </c>
    </row>
    <row r="42" spans="2:5" ht="12.75">
      <c r="B42" s="139" t="s">
        <v>248</v>
      </c>
      <c r="C42" s="110">
        <v>0</v>
      </c>
      <c r="D42" s="110">
        <v>4769621703.15</v>
      </c>
      <c r="E42" s="110">
        <v>4769621703.15</v>
      </c>
    </row>
    <row r="43" spans="2:5" ht="12.75">
      <c r="B43" s="139" t="s">
        <v>249</v>
      </c>
      <c r="C43" s="110">
        <v>0</v>
      </c>
      <c r="D43" s="110">
        <v>0</v>
      </c>
      <c r="E43" s="110">
        <v>0</v>
      </c>
    </row>
    <row r="44" spans="2:5" ht="12.75">
      <c r="B44" s="138" t="s">
        <v>250</v>
      </c>
      <c r="C44" s="108">
        <f>SUM(C45:C46)</f>
        <v>84170986</v>
      </c>
      <c r="D44" s="108">
        <f>SUM(D45:D46)</f>
        <v>4719388731.48</v>
      </c>
      <c r="E44" s="108">
        <f>SUM(E45:E46)</f>
        <v>4719388731.48</v>
      </c>
    </row>
    <row r="45" spans="2:5" ht="12.75">
      <c r="B45" s="139" t="s">
        <v>251</v>
      </c>
      <c r="C45" s="110">
        <v>0</v>
      </c>
      <c r="D45" s="110">
        <v>4647213449.809999</v>
      </c>
      <c r="E45" s="110">
        <v>4647213449.809999</v>
      </c>
    </row>
    <row r="46" spans="2:5" ht="12.75">
      <c r="B46" s="139" t="s">
        <v>252</v>
      </c>
      <c r="C46" s="110">
        <v>84170986</v>
      </c>
      <c r="D46" s="110">
        <v>72175281.67</v>
      </c>
      <c r="E46" s="110">
        <v>72175281.67</v>
      </c>
    </row>
    <row r="47" spans="2:5" ht="12.75">
      <c r="B47" s="138"/>
      <c r="C47" s="140"/>
      <c r="D47" s="140"/>
      <c r="E47" s="140"/>
    </row>
    <row r="48" spans="2:5" ht="12.75">
      <c r="B48" s="138" t="s">
        <v>253</v>
      </c>
      <c r="C48" s="108">
        <f>C41-C44</f>
        <v>-84170986</v>
      </c>
      <c r="D48" s="108">
        <f>D41-D44</f>
        <v>50232971.67000008</v>
      </c>
      <c r="E48" s="108">
        <f>E41-E44</f>
        <v>50232971.67000008</v>
      </c>
    </row>
    <row r="49" spans="2:5" ht="13.5" thickBot="1">
      <c r="B49" s="141"/>
      <c r="C49" s="142"/>
      <c r="D49" s="141"/>
      <c r="E49" s="141"/>
    </row>
    <row r="50" spans="2:5" ht="35.25" customHeight="1" thickBot="1">
      <c r="B50" s="127"/>
      <c r="C50" s="127"/>
      <c r="D50" s="127"/>
      <c r="E50" s="127"/>
    </row>
    <row r="51" spans="2:5" ht="12.75">
      <c r="B51" s="128" t="s">
        <v>239</v>
      </c>
      <c r="C51" s="131" t="s">
        <v>221</v>
      </c>
      <c r="D51" s="130" t="s">
        <v>222</v>
      </c>
      <c r="E51" s="131" t="s">
        <v>223</v>
      </c>
    </row>
    <row r="52" spans="2:5" ht="13.5" thickBot="1">
      <c r="B52" s="132"/>
      <c r="C52" s="135" t="s">
        <v>240</v>
      </c>
      <c r="D52" s="134"/>
      <c r="E52" s="135" t="s">
        <v>241</v>
      </c>
    </row>
    <row r="53" spans="2:5" ht="12.75">
      <c r="B53" s="136"/>
      <c r="C53" s="137"/>
      <c r="D53" s="137"/>
      <c r="E53" s="137"/>
    </row>
    <row r="54" spans="2:5" ht="12.75">
      <c r="B54" s="143" t="s">
        <v>254</v>
      </c>
      <c r="C54" s="110">
        <f>C10</f>
        <v>9261144941</v>
      </c>
      <c r="D54" s="110">
        <f>D10</f>
        <v>9568170107.75</v>
      </c>
      <c r="E54" s="110">
        <f>E10</f>
        <v>9567868982.66</v>
      </c>
    </row>
    <row r="55" spans="2:5" ht="12.75">
      <c r="B55" s="143"/>
      <c r="C55" s="140"/>
      <c r="D55" s="144"/>
      <c r="E55" s="144"/>
    </row>
    <row r="56" spans="2:5" ht="12.75">
      <c r="B56" s="145" t="s">
        <v>255</v>
      </c>
      <c r="C56" s="110">
        <f>C42-C45</f>
        <v>0</v>
      </c>
      <c r="D56" s="110">
        <f>D42-D45</f>
        <v>122408253.34000015</v>
      </c>
      <c r="E56" s="110">
        <f>E42-E45</f>
        <v>122408253.34000015</v>
      </c>
    </row>
    <row r="57" spans="2:5" ht="12.75">
      <c r="B57" s="139" t="s">
        <v>248</v>
      </c>
      <c r="C57" s="110">
        <f>C42</f>
        <v>0</v>
      </c>
      <c r="D57" s="110">
        <f>D42</f>
        <v>4769621703.15</v>
      </c>
      <c r="E57" s="110">
        <f>E42</f>
        <v>4769621703.15</v>
      </c>
    </row>
    <row r="58" spans="2:5" ht="12.75">
      <c r="B58" s="139" t="s">
        <v>251</v>
      </c>
      <c r="C58" s="110">
        <f>C45</f>
        <v>0</v>
      </c>
      <c r="D58" s="110">
        <f>D45</f>
        <v>4647213449.809999</v>
      </c>
      <c r="E58" s="110">
        <f>E45</f>
        <v>4647213449.809999</v>
      </c>
    </row>
    <row r="59" spans="2:5" ht="12.75">
      <c r="B59" s="146"/>
      <c r="C59" s="140"/>
      <c r="D59" s="144"/>
      <c r="E59" s="144"/>
    </row>
    <row r="60" spans="2:5" ht="12.75">
      <c r="B60" s="146" t="s">
        <v>231</v>
      </c>
      <c r="C60" s="147">
        <f>C15</f>
        <v>9261144941</v>
      </c>
      <c r="D60" s="147">
        <f>D15</f>
        <v>10402039054.84</v>
      </c>
      <c r="E60" s="147">
        <f>E15</f>
        <v>9930734742.720001</v>
      </c>
    </row>
    <row r="61" spans="2:5" ht="12.75">
      <c r="B61" s="146"/>
      <c r="C61" s="140"/>
      <c r="D61" s="140"/>
      <c r="E61" s="140"/>
    </row>
    <row r="62" spans="2:5" ht="12.75">
      <c r="B62" s="146" t="s">
        <v>234</v>
      </c>
      <c r="C62" s="148"/>
      <c r="D62" s="110">
        <f>D19</f>
        <v>370642.61</v>
      </c>
      <c r="E62" s="110">
        <f>E19</f>
        <v>370642.61</v>
      </c>
    </row>
    <row r="63" spans="2:5" ht="12.75">
      <c r="B63" s="146"/>
      <c r="C63" s="140"/>
      <c r="D63" s="140"/>
      <c r="E63" s="140"/>
    </row>
    <row r="64" spans="2:5" ht="12.75">
      <c r="B64" s="149" t="s">
        <v>256</v>
      </c>
      <c r="C64" s="150">
        <f>C54+C56-C60+C62</f>
        <v>0</v>
      </c>
      <c r="D64" s="151">
        <f>D54+D56-D60+D62</f>
        <v>-711090051.14</v>
      </c>
      <c r="E64" s="151">
        <f>E54+E56-E60+E62</f>
        <v>-240086864.1100012</v>
      </c>
    </row>
    <row r="65" spans="2:5" ht="12.75">
      <c r="B65" s="149"/>
      <c r="C65" s="152"/>
      <c r="D65" s="153"/>
      <c r="E65" s="153"/>
    </row>
    <row r="66" spans="2:5" ht="25.5">
      <c r="B66" s="154" t="s">
        <v>257</v>
      </c>
      <c r="C66" s="150">
        <f>C64-C56</f>
        <v>0</v>
      </c>
      <c r="D66" s="151">
        <f>D64-D56</f>
        <v>-833498304.4800001</v>
      </c>
      <c r="E66" s="151">
        <f>E64-E56</f>
        <v>-362495117.45000136</v>
      </c>
    </row>
    <row r="67" spans="2:5" ht="13.5" thickBot="1">
      <c r="B67" s="141"/>
      <c r="C67" s="142"/>
      <c r="D67" s="141"/>
      <c r="E67" s="141"/>
    </row>
    <row r="68" spans="2:5" ht="35.25" customHeight="1" thickBot="1">
      <c r="B68" s="127"/>
      <c r="C68" s="127"/>
      <c r="D68" s="127"/>
      <c r="E68" s="127"/>
    </row>
    <row r="69" spans="2:5" ht="12.75">
      <c r="B69" s="128" t="s">
        <v>239</v>
      </c>
      <c r="C69" s="129" t="s">
        <v>246</v>
      </c>
      <c r="D69" s="130" t="s">
        <v>222</v>
      </c>
      <c r="E69" s="131" t="s">
        <v>223</v>
      </c>
    </row>
    <row r="70" spans="2:5" ht="13.5" thickBot="1">
      <c r="B70" s="132"/>
      <c r="C70" s="133"/>
      <c r="D70" s="134"/>
      <c r="E70" s="135" t="s">
        <v>241</v>
      </c>
    </row>
    <row r="71" spans="2:5" ht="12.75">
      <c r="B71" s="136"/>
      <c r="C71" s="137"/>
      <c r="D71" s="137"/>
      <c r="E71" s="137"/>
    </row>
    <row r="72" spans="2:5" ht="12.75">
      <c r="B72" s="143" t="s">
        <v>228</v>
      </c>
      <c r="C72" s="110">
        <f>C11</f>
        <v>11774804337</v>
      </c>
      <c r="D72" s="110">
        <f>D11</f>
        <v>13812940712.699999</v>
      </c>
      <c r="E72" s="110">
        <f>E11</f>
        <v>13812940712.699999</v>
      </c>
    </row>
    <row r="73" spans="2:5" ht="12.75">
      <c r="B73" s="143"/>
      <c r="C73" s="140"/>
      <c r="D73" s="144"/>
      <c r="E73" s="144"/>
    </row>
    <row r="74" spans="2:5" ht="25.5">
      <c r="B74" s="155" t="s">
        <v>258</v>
      </c>
      <c r="C74" s="110">
        <f>C75-C76</f>
        <v>-84170986</v>
      </c>
      <c r="D74" s="110">
        <f>D75-D76</f>
        <v>-72175281.67</v>
      </c>
      <c r="E74" s="110">
        <f>E75-E76</f>
        <v>-72175281.67</v>
      </c>
    </row>
    <row r="75" spans="2:5" ht="12.75">
      <c r="B75" s="139" t="s">
        <v>249</v>
      </c>
      <c r="C75" s="110">
        <f>C43</f>
        <v>0</v>
      </c>
      <c r="D75" s="110">
        <f>D43</f>
        <v>0</v>
      </c>
      <c r="E75" s="110">
        <f>E43</f>
        <v>0</v>
      </c>
    </row>
    <row r="76" spans="2:5" ht="12.75">
      <c r="B76" s="139" t="s">
        <v>252</v>
      </c>
      <c r="C76" s="110">
        <f>C46</f>
        <v>84170986</v>
      </c>
      <c r="D76" s="110">
        <f>D46</f>
        <v>72175281.67</v>
      </c>
      <c r="E76" s="110">
        <f>E46</f>
        <v>72175281.67</v>
      </c>
    </row>
    <row r="77" spans="2:5" ht="12.75">
      <c r="B77" s="146"/>
      <c r="C77" s="140"/>
      <c r="D77" s="144"/>
      <c r="E77" s="144"/>
    </row>
    <row r="78" spans="2:5" ht="12.75">
      <c r="B78" s="146" t="s">
        <v>259</v>
      </c>
      <c r="C78" s="110">
        <f>C16</f>
        <v>11690633351</v>
      </c>
      <c r="D78" s="110">
        <f>D16</f>
        <v>13681242553.149998</v>
      </c>
      <c r="E78" s="110">
        <f>E16</f>
        <v>13680614505.189999</v>
      </c>
    </row>
    <row r="79" spans="2:5" ht="12.75">
      <c r="B79" s="146"/>
      <c r="C79" s="140"/>
      <c r="D79" s="140"/>
      <c r="E79" s="140"/>
    </row>
    <row r="80" spans="2:5" ht="12.75">
      <c r="B80" s="146" t="s">
        <v>235</v>
      </c>
      <c r="C80" s="148"/>
      <c r="D80" s="110">
        <f>D20</f>
        <v>243409764.95</v>
      </c>
      <c r="E80" s="110">
        <f>E20</f>
        <v>243409764.95</v>
      </c>
    </row>
    <row r="81" spans="2:5" ht="12.75">
      <c r="B81" s="146"/>
      <c r="C81" s="140"/>
      <c r="D81" s="140"/>
      <c r="E81" s="140"/>
    </row>
    <row r="82" spans="2:5" ht="12.75">
      <c r="B82" s="149" t="s">
        <v>260</v>
      </c>
      <c r="C82" s="108">
        <f>C72+C74-C78+C80</f>
        <v>0</v>
      </c>
      <c r="D82" s="108">
        <f>D72+D74-D78+D80</f>
        <v>302932642.83000106</v>
      </c>
      <c r="E82" s="108">
        <f>E72+E74-E78+E80</f>
        <v>303560690.79000014</v>
      </c>
    </row>
    <row r="83" spans="2:5" ht="12.75">
      <c r="B83" s="149"/>
      <c r="C83" s="152"/>
      <c r="D83" s="153"/>
      <c r="E83" s="153"/>
    </row>
    <row r="84" spans="2:5" ht="25.5">
      <c r="B84" s="154" t="s">
        <v>261</v>
      </c>
      <c r="C84" s="108">
        <f>C82-C74</f>
        <v>84170986</v>
      </c>
      <c r="D84" s="108">
        <f>D82-D74</f>
        <v>375107924.5000011</v>
      </c>
      <c r="E84" s="108">
        <f>E82-E74</f>
        <v>375735972.46000016</v>
      </c>
    </row>
    <row r="85" spans="2:5" ht="13.5" thickBot="1">
      <c r="B85" s="141"/>
      <c r="C85" s="142"/>
      <c r="D85" s="141"/>
      <c r="E85" s="141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6692913385826772" right="0.6692913385826772" top="0.5905511811023623" bottom="0.5905511811023623" header="0.31496062992125984" footer="0.31496062992125984"/>
  <pageSetup fitToHeight="0" fitToWidth="1" horizontalDpi="600" verticalDpi="600" orientation="portrait" paperSize="119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I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41.00390625" style="1" customWidth="1"/>
    <col min="3" max="3" width="18.140625" style="156" customWidth="1"/>
    <col min="4" max="4" width="18.00390625" style="1" customWidth="1"/>
    <col min="5" max="5" width="16.421875" style="156" bestFit="1" customWidth="1"/>
    <col min="6" max="7" width="16.421875" style="1" bestFit="1" customWidth="1"/>
    <col min="8" max="8" width="17.140625" style="156" bestFit="1" customWidth="1"/>
    <col min="9" max="9" width="13.421875" style="1" bestFit="1" customWidth="1"/>
    <col min="10" max="16384" width="11.00390625" style="1" customWidth="1"/>
  </cols>
  <sheetData>
    <row r="1" ht="13.5" thickBot="1"/>
    <row r="2" spans="2:8" ht="12.75">
      <c r="B2" s="35" t="s">
        <v>120</v>
      </c>
      <c r="C2" s="36"/>
      <c r="D2" s="36"/>
      <c r="E2" s="36"/>
      <c r="F2" s="36"/>
      <c r="G2" s="36"/>
      <c r="H2" s="37"/>
    </row>
    <row r="3" spans="2:8" ht="12.75">
      <c r="B3" s="96" t="s">
        <v>262</v>
      </c>
      <c r="C3" s="97"/>
      <c r="D3" s="97"/>
      <c r="E3" s="97"/>
      <c r="F3" s="97"/>
      <c r="G3" s="97"/>
      <c r="H3" s="98"/>
    </row>
    <row r="4" spans="2:8" ht="12.75">
      <c r="B4" s="96" t="s">
        <v>125</v>
      </c>
      <c r="C4" s="97"/>
      <c r="D4" s="97"/>
      <c r="E4" s="97"/>
      <c r="F4" s="97"/>
      <c r="G4" s="97"/>
      <c r="H4" s="98"/>
    </row>
    <row r="5" spans="2:8" ht="13.5" thickBot="1">
      <c r="B5" s="99" t="s">
        <v>1</v>
      </c>
      <c r="C5" s="100"/>
      <c r="D5" s="100"/>
      <c r="E5" s="100"/>
      <c r="F5" s="100"/>
      <c r="G5" s="100"/>
      <c r="H5" s="101"/>
    </row>
    <row r="6" spans="2:8" ht="13.5" thickBot="1">
      <c r="B6" s="30"/>
      <c r="C6" s="157" t="s">
        <v>263</v>
      </c>
      <c r="D6" s="158"/>
      <c r="E6" s="158"/>
      <c r="F6" s="158"/>
      <c r="G6" s="159"/>
      <c r="H6" s="160" t="s">
        <v>264</v>
      </c>
    </row>
    <row r="7" spans="2:8" ht="12.75">
      <c r="B7" s="161" t="s">
        <v>239</v>
      </c>
      <c r="C7" s="160" t="s">
        <v>265</v>
      </c>
      <c r="D7" s="104" t="s">
        <v>266</v>
      </c>
      <c r="E7" s="160" t="s">
        <v>267</v>
      </c>
      <c r="F7" s="160" t="s">
        <v>222</v>
      </c>
      <c r="G7" s="160" t="s">
        <v>268</v>
      </c>
      <c r="H7" s="162"/>
    </row>
    <row r="8" spans="2:8" ht="13.5" thickBot="1">
      <c r="B8" s="163" t="s">
        <v>134</v>
      </c>
      <c r="C8" s="164"/>
      <c r="D8" s="106"/>
      <c r="E8" s="164"/>
      <c r="F8" s="164"/>
      <c r="G8" s="164"/>
      <c r="H8" s="164"/>
    </row>
    <row r="9" spans="2:8" ht="12.75">
      <c r="B9" s="138" t="s">
        <v>269</v>
      </c>
      <c r="C9" s="165"/>
      <c r="D9" s="166"/>
      <c r="E9" s="165"/>
      <c r="F9" s="166"/>
      <c r="G9" s="166"/>
      <c r="H9" s="165"/>
    </row>
    <row r="10" spans="2:8" ht="12.75">
      <c r="B10" s="146" t="s">
        <v>270</v>
      </c>
      <c r="C10" s="167">
        <v>710579317</v>
      </c>
      <c r="D10" s="167">
        <v>0</v>
      </c>
      <c r="E10" s="167">
        <f>C10+D10</f>
        <v>710579317</v>
      </c>
      <c r="F10" s="167">
        <v>821406729.15</v>
      </c>
      <c r="G10" s="167">
        <v>821406729.15</v>
      </c>
      <c r="H10" s="167">
        <f>G10-C10</f>
        <v>110827412.14999998</v>
      </c>
    </row>
    <row r="11" spans="2:8" ht="12.75">
      <c r="B11" s="146" t="s">
        <v>271</v>
      </c>
      <c r="C11" s="167">
        <v>0</v>
      </c>
      <c r="D11" s="167">
        <v>0</v>
      </c>
      <c r="E11" s="167">
        <f aca="true" t="shared" si="0" ref="E11:E40">C11+D11</f>
        <v>0</v>
      </c>
      <c r="F11" s="167">
        <v>0</v>
      </c>
      <c r="G11" s="167">
        <v>0</v>
      </c>
      <c r="H11" s="167">
        <f aca="true" t="shared" si="1" ref="H11:H16">G11-C11</f>
        <v>0</v>
      </c>
    </row>
    <row r="12" spans="2:8" ht="12.75">
      <c r="B12" s="146" t="s">
        <v>272</v>
      </c>
      <c r="C12" s="167">
        <v>0</v>
      </c>
      <c r="D12" s="167">
        <v>0</v>
      </c>
      <c r="E12" s="167">
        <f t="shared" si="0"/>
        <v>0</v>
      </c>
      <c r="F12" s="167">
        <v>0</v>
      </c>
      <c r="G12" s="167">
        <v>0</v>
      </c>
      <c r="H12" s="167">
        <f t="shared" si="1"/>
        <v>0</v>
      </c>
    </row>
    <row r="13" spans="2:8" ht="12.75">
      <c r="B13" s="146" t="s">
        <v>273</v>
      </c>
      <c r="C13" s="167">
        <v>243209975</v>
      </c>
      <c r="D13" s="167">
        <v>0</v>
      </c>
      <c r="E13" s="167">
        <f t="shared" si="0"/>
        <v>243209975</v>
      </c>
      <c r="F13" s="167">
        <v>318378520.5</v>
      </c>
      <c r="G13" s="167">
        <v>318378520.5</v>
      </c>
      <c r="H13" s="167">
        <f t="shared" si="1"/>
        <v>75168545.5</v>
      </c>
    </row>
    <row r="14" spans="2:8" ht="12.75">
      <c r="B14" s="146" t="s">
        <v>274</v>
      </c>
      <c r="C14" s="167">
        <v>30783818</v>
      </c>
      <c r="D14" s="167">
        <v>0</v>
      </c>
      <c r="E14" s="167">
        <f t="shared" si="0"/>
        <v>30783818</v>
      </c>
      <c r="F14" s="167">
        <v>81966736.09</v>
      </c>
      <c r="G14" s="167">
        <v>81966736.09</v>
      </c>
      <c r="H14" s="167">
        <f t="shared" si="1"/>
        <v>51182918.09</v>
      </c>
    </row>
    <row r="15" spans="2:8" ht="12.75">
      <c r="B15" s="146" t="s">
        <v>275</v>
      </c>
      <c r="C15" s="167">
        <v>133764553</v>
      </c>
      <c r="D15" s="167">
        <v>0</v>
      </c>
      <c r="E15" s="167">
        <f t="shared" si="0"/>
        <v>133764553</v>
      </c>
      <c r="F15" s="167">
        <v>132221702.85</v>
      </c>
      <c r="G15" s="167">
        <v>132221702.85</v>
      </c>
      <c r="H15" s="167">
        <f t="shared" si="1"/>
        <v>-1542850.150000006</v>
      </c>
    </row>
    <row r="16" spans="2:8" ht="12.75">
      <c r="B16" s="146" t="s">
        <v>276</v>
      </c>
      <c r="C16" s="167">
        <v>199837500</v>
      </c>
      <c r="D16" s="167">
        <v>0</v>
      </c>
      <c r="E16" s="167">
        <f t="shared" si="0"/>
        <v>199837500</v>
      </c>
      <c r="F16" s="167">
        <v>252129318.96</v>
      </c>
      <c r="G16" s="167">
        <v>252129318.96</v>
      </c>
      <c r="H16" s="167">
        <f t="shared" si="1"/>
        <v>52291818.96000001</v>
      </c>
    </row>
    <row r="17" spans="2:9" ht="25.5">
      <c r="B17" s="155" t="s">
        <v>277</v>
      </c>
      <c r="C17" s="167">
        <f aca="true" t="shared" si="2" ref="C17:H17">SUM(C18:C28)</f>
        <v>7601238464</v>
      </c>
      <c r="D17" s="167">
        <f t="shared" si="2"/>
        <v>0</v>
      </c>
      <c r="E17" s="167">
        <f t="shared" si="2"/>
        <v>7601238464</v>
      </c>
      <c r="F17" s="167">
        <f t="shared" si="2"/>
        <v>7676942289</v>
      </c>
      <c r="G17" s="167">
        <f t="shared" si="2"/>
        <v>7676942289</v>
      </c>
      <c r="H17" s="167">
        <f t="shared" si="2"/>
        <v>75703825</v>
      </c>
      <c r="I17" s="168"/>
    </row>
    <row r="18" spans="2:8" ht="12.75">
      <c r="B18" s="169" t="s">
        <v>278</v>
      </c>
      <c r="C18" s="167">
        <v>5582452723</v>
      </c>
      <c r="D18" s="167">
        <v>0</v>
      </c>
      <c r="E18" s="167">
        <f t="shared" si="0"/>
        <v>5582452723</v>
      </c>
      <c r="F18" s="167">
        <v>5904342821</v>
      </c>
      <c r="G18" s="170">
        <v>5904342821</v>
      </c>
      <c r="H18" s="167">
        <f>G18-C18</f>
        <v>321890098</v>
      </c>
    </row>
    <row r="19" spans="2:8" ht="12.75">
      <c r="B19" s="169" t="s">
        <v>279</v>
      </c>
      <c r="C19" s="167">
        <v>482260093</v>
      </c>
      <c r="D19" s="167">
        <v>0</v>
      </c>
      <c r="E19" s="167">
        <f t="shared" si="0"/>
        <v>482260093</v>
      </c>
      <c r="F19" s="167">
        <v>518650163</v>
      </c>
      <c r="G19" s="170">
        <v>518650163</v>
      </c>
      <c r="H19" s="167">
        <f aca="true" t="shared" si="3" ref="H19:H39">G19-C19</f>
        <v>36390070</v>
      </c>
    </row>
    <row r="20" spans="2:8" ht="12.75">
      <c r="B20" s="169" t="s">
        <v>280</v>
      </c>
      <c r="C20" s="167">
        <v>291494619</v>
      </c>
      <c r="D20" s="167">
        <v>0</v>
      </c>
      <c r="E20" s="167">
        <f t="shared" si="0"/>
        <v>291494619</v>
      </c>
      <c r="F20" s="167">
        <v>311218245</v>
      </c>
      <c r="G20" s="170">
        <v>311218245</v>
      </c>
      <c r="H20" s="167">
        <f t="shared" si="3"/>
        <v>19723626</v>
      </c>
    </row>
    <row r="21" spans="2:8" ht="12.75">
      <c r="B21" s="169" t="s">
        <v>281</v>
      </c>
      <c r="C21" s="167">
        <v>407861098</v>
      </c>
      <c r="D21" s="167">
        <v>0</v>
      </c>
      <c r="E21" s="167">
        <f t="shared" si="0"/>
        <v>407861098</v>
      </c>
      <c r="F21" s="167">
        <v>0</v>
      </c>
      <c r="G21" s="170">
        <v>0</v>
      </c>
      <c r="H21" s="167">
        <f t="shared" si="3"/>
        <v>-407861098</v>
      </c>
    </row>
    <row r="22" spans="2:8" ht="12.75">
      <c r="B22" s="169" t="s">
        <v>282</v>
      </c>
      <c r="C22" s="167">
        <v>0</v>
      </c>
      <c r="D22" s="167">
        <v>0</v>
      </c>
      <c r="E22" s="167">
        <f t="shared" si="0"/>
        <v>0</v>
      </c>
      <c r="F22" s="167">
        <v>0</v>
      </c>
      <c r="G22" s="170">
        <v>0</v>
      </c>
      <c r="H22" s="167">
        <f t="shared" si="3"/>
        <v>0</v>
      </c>
    </row>
    <row r="23" spans="2:8" ht="12.75">
      <c r="B23" s="171" t="s">
        <v>283</v>
      </c>
      <c r="C23" s="167">
        <v>86223216</v>
      </c>
      <c r="D23" s="167">
        <v>0</v>
      </c>
      <c r="E23" s="167">
        <f t="shared" si="0"/>
        <v>86223216</v>
      </c>
      <c r="F23" s="167">
        <v>104605752</v>
      </c>
      <c r="G23" s="170">
        <v>104605752</v>
      </c>
      <c r="H23" s="167">
        <f t="shared" si="3"/>
        <v>18382536</v>
      </c>
    </row>
    <row r="24" spans="2:8" ht="12.75">
      <c r="B24" s="171" t="s">
        <v>284</v>
      </c>
      <c r="C24" s="167">
        <v>0</v>
      </c>
      <c r="D24" s="167">
        <v>0</v>
      </c>
      <c r="E24" s="167">
        <f t="shared" si="0"/>
        <v>0</v>
      </c>
      <c r="F24" s="167">
        <v>0</v>
      </c>
      <c r="G24" s="170">
        <v>0</v>
      </c>
      <c r="H24" s="167">
        <f t="shared" si="3"/>
        <v>0</v>
      </c>
    </row>
    <row r="25" spans="2:8" ht="12.75">
      <c r="B25" s="169" t="s">
        <v>285</v>
      </c>
      <c r="C25" s="167">
        <v>0</v>
      </c>
      <c r="D25" s="167">
        <v>0</v>
      </c>
      <c r="E25" s="167">
        <f t="shared" si="0"/>
        <v>0</v>
      </c>
      <c r="F25" s="167">
        <v>0</v>
      </c>
      <c r="G25" s="170">
        <v>0</v>
      </c>
      <c r="H25" s="167">
        <f t="shared" si="3"/>
        <v>0</v>
      </c>
    </row>
    <row r="26" spans="2:8" ht="12.75">
      <c r="B26" s="169" t="s">
        <v>286</v>
      </c>
      <c r="C26" s="167">
        <v>228202832</v>
      </c>
      <c r="D26" s="167">
        <v>0</v>
      </c>
      <c r="E26" s="167">
        <f t="shared" si="0"/>
        <v>228202832</v>
      </c>
      <c r="F26" s="167">
        <v>222654878</v>
      </c>
      <c r="G26" s="170">
        <v>222654878</v>
      </c>
      <c r="H26" s="167">
        <f t="shared" si="3"/>
        <v>-5547954</v>
      </c>
    </row>
    <row r="27" spans="2:8" ht="12.75">
      <c r="B27" s="169" t="s">
        <v>287</v>
      </c>
      <c r="C27" s="167">
        <v>522743883</v>
      </c>
      <c r="D27" s="167">
        <v>0</v>
      </c>
      <c r="E27" s="167">
        <f t="shared" si="0"/>
        <v>522743883</v>
      </c>
      <c r="F27" s="167">
        <v>615470430</v>
      </c>
      <c r="G27" s="170">
        <v>615470430</v>
      </c>
      <c r="H27" s="167">
        <f t="shared" si="3"/>
        <v>92726547</v>
      </c>
    </row>
    <row r="28" spans="2:8" ht="25.5">
      <c r="B28" s="171" t="s">
        <v>288</v>
      </c>
      <c r="C28" s="167">
        <v>0</v>
      </c>
      <c r="D28" s="167">
        <v>0</v>
      </c>
      <c r="E28" s="167">
        <f t="shared" si="0"/>
        <v>0</v>
      </c>
      <c r="F28" s="167">
        <v>0</v>
      </c>
      <c r="G28" s="167">
        <v>0</v>
      </c>
      <c r="H28" s="167">
        <f t="shared" si="3"/>
        <v>0</v>
      </c>
    </row>
    <row r="29" spans="2:8" ht="25.5">
      <c r="B29" s="155" t="s">
        <v>289</v>
      </c>
      <c r="C29" s="167">
        <f aca="true" t="shared" si="4" ref="C29:H29">SUM(C30:C34)</f>
        <v>341731314</v>
      </c>
      <c r="D29" s="167">
        <f t="shared" si="4"/>
        <v>0</v>
      </c>
      <c r="E29" s="167">
        <f t="shared" si="4"/>
        <v>341731314</v>
      </c>
      <c r="F29" s="167">
        <f t="shared" si="4"/>
        <v>285124811.20000005</v>
      </c>
      <c r="G29" s="167">
        <f t="shared" si="4"/>
        <v>284823686.11</v>
      </c>
      <c r="H29" s="167">
        <f t="shared" si="4"/>
        <v>-56907627.890000015</v>
      </c>
    </row>
    <row r="30" spans="2:8" ht="12.75">
      <c r="B30" s="169" t="s">
        <v>290</v>
      </c>
      <c r="C30" s="167">
        <v>0</v>
      </c>
      <c r="D30" s="167">
        <v>0</v>
      </c>
      <c r="E30" s="167">
        <f t="shared" si="0"/>
        <v>0</v>
      </c>
      <c r="F30" s="167">
        <v>5906.77</v>
      </c>
      <c r="G30" s="167">
        <v>5906.77</v>
      </c>
      <c r="H30" s="167">
        <f t="shared" si="3"/>
        <v>5906.77</v>
      </c>
    </row>
    <row r="31" spans="2:8" ht="12.75">
      <c r="B31" s="169" t="s">
        <v>291</v>
      </c>
      <c r="C31" s="167">
        <v>9797802</v>
      </c>
      <c r="D31" s="167">
        <v>0</v>
      </c>
      <c r="E31" s="167">
        <f t="shared" si="0"/>
        <v>9797802</v>
      </c>
      <c r="F31" s="167">
        <v>9797802</v>
      </c>
      <c r="G31" s="170">
        <v>9797802</v>
      </c>
      <c r="H31" s="167">
        <f t="shared" si="3"/>
        <v>0</v>
      </c>
    </row>
    <row r="32" spans="2:8" ht="12.75">
      <c r="B32" s="169" t="s">
        <v>292</v>
      </c>
      <c r="C32" s="167">
        <v>36123142</v>
      </c>
      <c r="D32" s="167">
        <v>0</v>
      </c>
      <c r="E32" s="167">
        <f t="shared" si="0"/>
        <v>36123142</v>
      </c>
      <c r="F32" s="167">
        <v>34047325.2</v>
      </c>
      <c r="G32" s="170">
        <v>34047325.2</v>
      </c>
      <c r="H32" s="167">
        <f t="shared" si="3"/>
        <v>-2075816.799999997</v>
      </c>
    </row>
    <row r="33" spans="2:8" ht="25.5">
      <c r="B33" s="171" t="s">
        <v>293</v>
      </c>
      <c r="C33" s="167">
        <v>19894465</v>
      </c>
      <c r="D33" s="167">
        <v>0</v>
      </c>
      <c r="E33" s="167">
        <f t="shared" si="0"/>
        <v>19894465</v>
      </c>
      <c r="F33" s="167">
        <v>16148054</v>
      </c>
      <c r="G33" s="170">
        <v>16148054</v>
      </c>
      <c r="H33" s="167">
        <f t="shared" si="3"/>
        <v>-3746411</v>
      </c>
    </row>
    <row r="34" spans="2:9" ht="12.75">
      <c r="B34" s="169" t="s">
        <v>294</v>
      </c>
      <c r="C34" s="167">
        <v>275915905</v>
      </c>
      <c r="D34" s="167">
        <v>0</v>
      </c>
      <c r="E34" s="167">
        <f t="shared" si="0"/>
        <v>275915905</v>
      </c>
      <c r="F34" s="167">
        <v>225125723.23000002</v>
      </c>
      <c r="G34" s="170">
        <v>224824598.14</v>
      </c>
      <c r="H34" s="167">
        <f t="shared" si="3"/>
        <v>-51091306.860000014</v>
      </c>
      <c r="I34" s="168"/>
    </row>
    <row r="35" spans="2:8" ht="12.75">
      <c r="B35" s="146" t="s">
        <v>295</v>
      </c>
      <c r="C35" s="167">
        <v>0</v>
      </c>
      <c r="D35" s="167">
        <v>0</v>
      </c>
      <c r="E35" s="167">
        <f t="shared" si="0"/>
        <v>0</v>
      </c>
      <c r="F35" s="167">
        <v>0</v>
      </c>
      <c r="G35" s="167">
        <v>0</v>
      </c>
      <c r="H35" s="167">
        <f t="shared" si="3"/>
        <v>0</v>
      </c>
    </row>
    <row r="36" spans="2:8" ht="12.75">
      <c r="B36" s="146" t="s">
        <v>296</v>
      </c>
      <c r="C36" s="167">
        <f aca="true" t="shared" si="5" ref="C36:H36">C37</f>
        <v>0</v>
      </c>
      <c r="D36" s="167">
        <f t="shared" si="5"/>
        <v>0</v>
      </c>
      <c r="E36" s="167">
        <f t="shared" si="5"/>
        <v>0</v>
      </c>
      <c r="F36" s="167">
        <f t="shared" si="5"/>
        <v>0</v>
      </c>
      <c r="G36" s="167">
        <f t="shared" si="5"/>
        <v>0</v>
      </c>
      <c r="H36" s="167">
        <f t="shared" si="5"/>
        <v>0</v>
      </c>
    </row>
    <row r="37" spans="2:8" ht="12.75">
      <c r="B37" s="169" t="s">
        <v>297</v>
      </c>
      <c r="C37" s="167">
        <v>0</v>
      </c>
      <c r="D37" s="167">
        <v>0</v>
      </c>
      <c r="E37" s="167">
        <f t="shared" si="0"/>
        <v>0</v>
      </c>
      <c r="F37" s="167">
        <v>0</v>
      </c>
      <c r="G37" s="167">
        <v>0</v>
      </c>
      <c r="H37" s="167">
        <f t="shared" si="3"/>
        <v>0</v>
      </c>
    </row>
    <row r="38" spans="2:8" ht="12.75">
      <c r="B38" s="146" t="s">
        <v>298</v>
      </c>
      <c r="C38" s="167">
        <f aca="true" t="shared" si="6" ref="C38:H38">C39+C40</f>
        <v>0</v>
      </c>
      <c r="D38" s="167">
        <f t="shared" si="6"/>
        <v>0</v>
      </c>
      <c r="E38" s="167">
        <f t="shared" si="6"/>
        <v>0</v>
      </c>
      <c r="F38" s="167">
        <f t="shared" si="6"/>
        <v>0</v>
      </c>
      <c r="G38" s="167">
        <f t="shared" si="6"/>
        <v>0</v>
      </c>
      <c r="H38" s="167">
        <f t="shared" si="6"/>
        <v>0</v>
      </c>
    </row>
    <row r="39" spans="2:8" ht="12.75">
      <c r="B39" s="169" t="s">
        <v>299</v>
      </c>
      <c r="C39" s="167">
        <v>0</v>
      </c>
      <c r="D39" s="167">
        <v>0</v>
      </c>
      <c r="E39" s="167">
        <f t="shared" si="0"/>
        <v>0</v>
      </c>
      <c r="F39" s="167">
        <v>0</v>
      </c>
      <c r="G39" s="167">
        <v>0</v>
      </c>
      <c r="H39" s="167">
        <f t="shared" si="3"/>
        <v>0</v>
      </c>
    </row>
    <row r="40" spans="2:8" ht="12.75">
      <c r="B40" s="169" t="s">
        <v>300</v>
      </c>
      <c r="C40" s="167">
        <v>0</v>
      </c>
      <c r="D40" s="167">
        <v>0</v>
      </c>
      <c r="E40" s="167">
        <f t="shared" si="0"/>
        <v>0</v>
      </c>
      <c r="F40" s="167">
        <v>0</v>
      </c>
      <c r="G40" s="167">
        <v>0</v>
      </c>
      <c r="H40" s="167">
        <f>G40-C40</f>
        <v>0</v>
      </c>
    </row>
    <row r="41" spans="2:8" ht="12.75">
      <c r="B41" s="172"/>
      <c r="C41" s="167"/>
      <c r="D41" s="173"/>
      <c r="E41" s="167"/>
      <c r="F41" s="173"/>
      <c r="G41" s="173"/>
      <c r="H41" s="167"/>
    </row>
    <row r="42" spans="2:8" ht="25.5">
      <c r="B42" s="107" t="s">
        <v>301</v>
      </c>
      <c r="C42" s="174">
        <f aca="true" t="shared" si="7" ref="C42:H42">C10+C11+C12+C13+C14+C15+C16+C17+C29+C35+C36+C38</f>
        <v>9261144941</v>
      </c>
      <c r="D42" s="174">
        <f t="shared" si="7"/>
        <v>0</v>
      </c>
      <c r="E42" s="174">
        <f t="shared" si="7"/>
        <v>9261144941</v>
      </c>
      <c r="F42" s="174">
        <f t="shared" si="7"/>
        <v>9568170107.75</v>
      </c>
      <c r="G42" s="174">
        <f t="shared" si="7"/>
        <v>9567868982.66</v>
      </c>
      <c r="H42" s="174">
        <f t="shared" si="7"/>
        <v>306724041.65999997</v>
      </c>
    </row>
    <row r="43" spans="2:8" ht="12.75">
      <c r="B43" s="143"/>
      <c r="C43" s="167"/>
      <c r="D43" s="144"/>
      <c r="E43" s="175"/>
      <c r="F43" s="144"/>
      <c r="G43" s="144"/>
      <c r="H43" s="175"/>
    </row>
    <row r="44" spans="2:8" ht="25.5">
      <c r="B44" s="107" t="s">
        <v>302</v>
      </c>
      <c r="C44" s="176"/>
      <c r="D44" s="177"/>
      <c r="E44" s="176"/>
      <c r="F44" s="177"/>
      <c r="G44" s="177"/>
      <c r="H44" s="167"/>
    </row>
    <row r="45" spans="2:8" ht="12.75">
      <c r="B45" s="172"/>
      <c r="C45" s="167"/>
      <c r="D45" s="178"/>
      <c r="E45" s="167"/>
      <c r="F45" s="178"/>
      <c r="G45" s="178"/>
      <c r="H45" s="167"/>
    </row>
    <row r="46" spans="2:8" ht="12.75">
      <c r="B46" s="138" t="s">
        <v>303</v>
      </c>
      <c r="C46" s="167"/>
      <c r="D46" s="173"/>
      <c r="E46" s="167"/>
      <c r="F46" s="173"/>
      <c r="G46" s="173"/>
      <c r="H46" s="167"/>
    </row>
    <row r="47" spans="2:8" ht="12.75">
      <c r="B47" s="146" t="s">
        <v>304</v>
      </c>
      <c r="C47" s="167">
        <f aca="true" t="shared" si="8" ref="C47:H47">SUM(C48:C55)</f>
        <v>9287566881</v>
      </c>
      <c r="D47" s="167">
        <f t="shared" si="8"/>
        <v>0</v>
      </c>
      <c r="E47" s="167">
        <f t="shared" si="8"/>
        <v>9287566881</v>
      </c>
      <c r="F47" s="167">
        <f t="shared" si="8"/>
        <v>9398569328.55</v>
      </c>
      <c r="G47" s="167">
        <f>SUM(G48:G55)</f>
        <v>9398569328.55</v>
      </c>
      <c r="H47" s="167">
        <f t="shared" si="8"/>
        <v>111002447.5499997</v>
      </c>
    </row>
    <row r="48" spans="2:8" ht="25.5">
      <c r="B48" s="171" t="s">
        <v>305</v>
      </c>
      <c r="C48" s="167">
        <v>5100941816</v>
      </c>
      <c r="D48" s="167">
        <v>0</v>
      </c>
      <c r="E48" s="167">
        <f aca="true" t="shared" si="9" ref="E48:E65">C48+D48</f>
        <v>5100941816</v>
      </c>
      <c r="F48" s="167">
        <v>5113239274.32</v>
      </c>
      <c r="G48" s="167">
        <v>5113239274.32</v>
      </c>
      <c r="H48" s="167">
        <f>G48-C48</f>
        <v>12297458.319999695</v>
      </c>
    </row>
    <row r="49" spans="2:8" ht="27.75" customHeight="1">
      <c r="B49" s="171" t="s">
        <v>306</v>
      </c>
      <c r="C49" s="167">
        <v>1634143461</v>
      </c>
      <c r="D49" s="167">
        <v>0</v>
      </c>
      <c r="E49" s="167">
        <f t="shared" si="9"/>
        <v>1634143461</v>
      </c>
      <c r="F49" s="167">
        <v>1669642326</v>
      </c>
      <c r="G49" s="167">
        <v>1669642326</v>
      </c>
      <c r="H49" s="167">
        <f aca="true" t="shared" si="10" ref="H49:H65">G49-C49</f>
        <v>35498865</v>
      </c>
    </row>
    <row r="50" spans="2:8" ht="27.75" customHeight="1">
      <c r="B50" s="171" t="s">
        <v>307</v>
      </c>
      <c r="C50" s="167">
        <v>752256583</v>
      </c>
      <c r="D50" s="167">
        <v>0</v>
      </c>
      <c r="E50" s="167">
        <f t="shared" si="9"/>
        <v>752256583</v>
      </c>
      <c r="F50" s="167">
        <v>732537398</v>
      </c>
      <c r="G50" s="167">
        <v>732537398</v>
      </c>
      <c r="H50" s="167">
        <f t="shared" si="10"/>
        <v>-19719185</v>
      </c>
    </row>
    <row r="51" spans="2:8" ht="38.25">
      <c r="B51" s="171" t="s">
        <v>308</v>
      </c>
      <c r="C51" s="167">
        <v>746673829</v>
      </c>
      <c r="D51" s="167">
        <v>0</v>
      </c>
      <c r="E51" s="167">
        <f t="shared" si="9"/>
        <v>746673829</v>
      </c>
      <c r="F51" s="167">
        <v>753812571</v>
      </c>
      <c r="G51" s="167">
        <v>753812571</v>
      </c>
      <c r="H51" s="167">
        <f t="shared" si="10"/>
        <v>7138742</v>
      </c>
    </row>
    <row r="52" spans="2:8" ht="12.75">
      <c r="B52" s="171" t="s">
        <v>309</v>
      </c>
      <c r="C52" s="167">
        <v>338290850</v>
      </c>
      <c r="D52" s="167">
        <v>0</v>
      </c>
      <c r="E52" s="167">
        <f t="shared" si="9"/>
        <v>338290850</v>
      </c>
      <c r="F52" s="167">
        <v>410288768</v>
      </c>
      <c r="G52" s="167">
        <v>410288768</v>
      </c>
      <c r="H52" s="167">
        <f t="shared" si="10"/>
        <v>71997918</v>
      </c>
    </row>
    <row r="53" spans="2:8" ht="25.5">
      <c r="B53" s="171" t="s">
        <v>310</v>
      </c>
      <c r="C53" s="167">
        <v>103879757</v>
      </c>
      <c r="D53" s="167">
        <v>0</v>
      </c>
      <c r="E53" s="167">
        <f t="shared" si="9"/>
        <v>103879757</v>
      </c>
      <c r="F53" s="167">
        <v>106401932.23</v>
      </c>
      <c r="G53" s="167">
        <v>106401932.23</v>
      </c>
      <c r="H53" s="167">
        <f t="shared" si="10"/>
        <v>2522175.230000004</v>
      </c>
    </row>
    <row r="54" spans="2:8" ht="25.5">
      <c r="B54" s="171" t="s">
        <v>311</v>
      </c>
      <c r="C54" s="167">
        <v>124865392</v>
      </c>
      <c r="D54" s="167">
        <v>0</v>
      </c>
      <c r="E54" s="167">
        <f t="shared" si="9"/>
        <v>124865392</v>
      </c>
      <c r="F54" s="167">
        <v>131108662</v>
      </c>
      <c r="G54" s="167">
        <v>131108662</v>
      </c>
      <c r="H54" s="167">
        <f t="shared" si="10"/>
        <v>6243270</v>
      </c>
    </row>
    <row r="55" spans="2:8" ht="25.5">
      <c r="B55" s="171" t="s">
        <v>312</v>
      </c>
      <c r="C55" s="167">
        <v>486515193</v>
      </c>
      <c r="D55" s="167">
        <v>0</v>
      </c>
      <c r="E55" s="167">
        <f t="shared" si="9"/>
        <v>486515193</v>
      </c>
      <c r="F55" s="167">
        <v>481538397</v>
      </c>
      <c r="G55" s="167">
        <v>481538397</v>
      </c>
      <c r="H55" s="167">
        <f t="shared" si="10"/>
        <v>-4976796</v>
      </c>
    </row>
    <row r="56" spans="2:8" ht="12.75">
      <c r="B56" s="155" t="s">
        <v>313</v>
      </c>
      <c r="C56" s="167">
        <f aca="true" t="shared" si="11" ref="C56:H56">SUM(C57:C60)</f>
        <v>2487237456</v>
      </c>
      <c r="D56" s="167">
        <f t="shared" si="11"/>
        <v>0</v>
      </c>
      <c r="E56" s="167">
        <f t="shared" si="11"/>
        <v>2487237456</v>
      </c>
      <c r="F56" s="167">
        <f t="shared" si="11"/>
        <v>4414371384.15</v>
      </c>
      <c r="G56" s="167">
        <f t="shared" si="11"/>
        <v>4414371384.15</v>
      </c>
      <c r="H56" s="167">
        <f t="shared" si="11"/>
        <v>1927133928.1499996</v>
      </c>
    </row>
    <row r="57" spans="2:8" ht="12.75">
      <c r="B57" s="171" t="s">
        <v>314</v>
      </c>
      <c r="C57" s="167">
        <v>0</v>
      </c>
      <c r="D57" s="167">
        <v>0</v>
      </c>
      <c r="E57" s="167">
        <f t="shared" si="9"/>
        <v>0</v>
      </c>
      <c r="F57" s="167">
        <v>0</v>
      </c>
      <c r="G57" s="167">
        <v>0</v>
      </c>
      <c r="H57" s="167">
        <f t="shared" si="10"/>
        <v>0</v>
      </c>
    </row>
    <row r="58" spans="2:8" ht="12.75">
      <c r="B58" s="171" t="s">
        <v>315</v>
      </c>
      <c r="C58" s="167">
        <v>0</v>
      </c>
      <c r="D58" s="167">
        <v>0</v>
      </c>
      <c r="E58" s="167">
        <f t="shared" si="9"/>
        <v>0</v>
      </c>
      <c r="F58" s="167">
        <v>0</v>
      </c>
      <c r="G58" s="167">
        <v>0</v>
      </c>
      <c r="H58" s="167">
        <f t="shared" si="10"/>
        <v>0</v>
      </c>
    </row>
    <row r="59" spans="2:8" ht="12.75">
      <c r="B59" s="171" t="s">
        <v>316</v>
      </c>
      <c r="C59" s="167">
        <v>0</v>
      </c>
      <c r="D59" s="167">
        <v>0</v>
      </c>
      <c r="E59" s="167">
        <f t="shared" si="9"/>
        <v>0</v>
      </c>
      <c r="F59" s="167">
        <v>0</v>
      </c>
      <c r="G59" s="167">
        <v>0</v>
      </c>
      <c r="H59" s="167">
        <f t="shared" si="10"/>
        <v>0</v>
      </c>
    </row>
    <row r="60" spans="2:8" ht="12.75">
      <c r="B60" s="171" t="s">
        <v>317</v>
      </c>
      <c r="C60" s="167">
        <v>2487237456</v>
      </c>
      <c r="D60" s="167">
        <v>0</v>
      </c>
      <c r="E60" s="167">
        <f t="shared" si="9"/>
        <v>2487237456</v>
      </c>
      <c r="F60" s="167">
        <v>4414371384.15</v>
      </c>
      <c r="G60" s="167">
        <v>4414371384.15</v>
      </c>
      <c r="H60" s="167">
        <f>G60-C60</f>
        <v>1927133928.1499996</v>
      </c>
    </row>
    <row r="61" spans="2:8" ht="12.75">
      <c r="B61" s="155" t="s">
        <v>318</v>
      </c>
      <c r="C61" s="167">
        <f aca="true" t="shared" si="12" ref="C61:H61">C62+C63</f>
        <v>0</v>
      </c>
      <c r="D61" s="167">
        <f t="shared" si="12"/>
        <v>0</v>
      </c>
      <c r="E61" s="167">
        <f t="shared" si="12"/>
        <v>0</v>
      </c>
      <c r="F61" s="167">
        <f t="shared" si="12"/>
        <v>0</v>
      </c>
      <c r="G61" s="167">
        <f t="shared" si="12"/>
        <v>0</v>
      </c>
      <c r="H61" s="167">
        <f t="shared" si="12"/>
        <v>0</v>
      </c>
    </row>
    <row r="62" spans="2:8" ht="25.5">
      <c r="B62" s="171" t="s">
        <v>319</v>
      </c>
      <c r="C62" s="167">
        <v>0</v>
      </c>
      <c r="D62" s="167">
        <v>0</v>
      </c>
      <c r="E62" s="167">
        <f t="shared" si="9"/>
        <v>0</v>
      </c>
      <c r="F62" s="167">
        <v>0</v>
      </c>
      <c r="G62" s="167">
        <v>0</v>
      </c>
      <c r="H62" s="167">
        <f t="shared" si="10"/>
        <v>0</v>
      </c>
    </row>
    <row r="63" spans="2:8" ht="12.75">
      <c r="B63" s="171" t="s">
        <v>320</v>
      </c>
      <c r="C63" s="167">
        <v>0</v>
      </c>
      <c r="D63" s="167">
        <v>0</v>
      </c>
      <c r="E63" s="167">
        <f t="shared" si="9"/>
        <v>0</v>
      </c>
      <c r="F63" s="167">
        <v>0</v>
      </c>
      <c r="G63" s="167">
        <v>0</v>
      </c>
      <c r="H63" s="167">
        <f t="shared" si="10"/>
        <v>0</v>
      </c>
    </row>
    <row r="64" spans="2:8" ht="25.5">
      <c r="B64" s="155" t="s">
        <v>321</v>
      </c>
      <c r="C64" s="167">
        <v>0</v>
      </c>
      <c r="D64" s="167">
        <v>0</v>
      </c>
      <c r="E64" s="167">
        <f t="shared" si="9"/>
        <v>0</v>
      </c>
      <c r="F64" s="167">
        <v>0</v>
      </c>
      <c r="G64" s="167">
        <v>0</v>
      </c>
      <c r="H64" s="167">
        <f t="shared" si="10"/>
        <v>0</v>
      </c>
    </row>
    <row r="65" spans="2:8" ht="13.5" thickBot="1">
      <c r="B65" s="179" t="s">
        <v>322</v>
      </c>
      <c r="C65" s="180">
        <v>0</v>
      </c>
      <c r="D65" s="181">
        <v>0</v>
      </c>
      <c r="E65" s="181">
        <f t="shared" si="9"/>
        <v>0</v>
      </c>
      <c r="F65" s="181">
        <v>0</v>
      </c>
      <c r="G65" s="181">
        <v>0</v>
      </c>
      <c r="H65" s="181">
        <f t="shared" si="10"/>
        <v>0</v>
      </c>
    </row>
    <row r="66" spans="2:8" ht="25.5">
      <c r="B66" s="107" t="s">
        <v>323</v>
      </c>
      <c r="C66" s="174">
        <f aca="true" t="shared" si="13" ref="C66:H66">C47+C56+C61+C64+C65</f>
        <v>11774804337</v>
      </c>
      <c r="D66" s="174">
        <f t="shared" si="13"/>
        <v>0</v>
      </c>
      <c r="E66" s="174">
        <f t="shared" si="13"/>
        <v>11774804337</v>
      </c>
      <c r="F66" s="174">
        <f t="shared" si="13"/>
        <v>13812940712.699999</v>
      </c>
      <c r="G66" s="174">
        <f t="shared" si="13"/>
        <v>13812940712.699999</v>
      </c>
      <c r="H66" s="174">
        <f t="shared" si="13"/>
        <v>2038136375.6999993</v>
      </c>
    </row>
    <row r="67" spans="2:8" ht="12.75">
      <c r="B67" s="182"/>
      <c r="C67" s="167"/>
      <c r="D67" s="178"/>
      <c r="E67" s="167"/>
      <c r="F67" s="178"/>
      <c r="G67" s="178"/>
      <c r="H67" s="167"/>
    </row>
    <row r="68" spans="2:8" ht="25.5">
      <c r="B68" s="107" t="s">
        <v>324</v>
      </c>
      <c r="C68" s="174">
        <f aca="true" t="shared" si="14" ref="C68:H68">C69</f>
        <v>0</v>
      </c>
      <c r="D68" s="174">
        <f t="shared" si="14"/>
        <v>0</v>
      </c>
      <c r="E68" s="174">
        <f t="shared" si="14"/>
        <v>0</v>
      </c>
      <c r="F68" s="174">
        <f t="shared" si="14"/>
        <v>4769621703.15</v>
      </c>
      <c r="G68" s="174">
        <f t="shared" si="14"/>
        <v>4769621703.15</v>
      </c>
      <c r="H68" s="174">
        <f t="shared" si="14"/>
        <v>4769621703.15</v>
      </c>
    </row>
    <row r="69" spans="2:8" ht="12.75">
      <c r="B69" s="182" t="s">
        <v>325</v>
      </c>
      <c r="C69" s="167">
        <v>0</v>
      </c>
      <c r="D69" s="167">
        <v>0</v>
      </c>
      <c r="E69" s="167">
        <v>0</v>
      </c>
      <c r="F69" s="167">
        <v>4769621703.15</v>
      </c>
      <c r="G69" s="167">
        <v>4769621703.15</v>
      </c>
      <c r="H69" s="167">
        <f>G69-C69</f>
        <v>4769621703.15</v>
      </c>
    </row>
    <row r="70" spans="2:8" ht="12.75">
      <c r="B70" s="182"/>
      <c r="C70" s="167"/>
      <c r="D70" s="173"/>
      <c r="E70" s="167"/>
      <c r="F70" s="173"/>
      <c r="G70" s="173"/>
      <c r="H70" s="167"/>
    </row>
    <row r="71" spans="2:8" ht="12.75">
      <c r="B71" s="107" t="s">
        <v>326</v>
      </c>
      <c r="C71" s="174">
        <f aca="true" t="shared" si="15" ref="C71:H71">C42+C66+C68</f>
        <v>21035949278</v>
      </c>
      <c r="D71" s="174">
        <f t="shared" si="15"/>
        <v>0</v>
      </c>
      <c r="E71" s="174">
        <f t="shared" si="15"/>
        <v>21035949278</v>
      </c>
      <c r="F71" s="174">
        <f t="shared" si="15"/>
        <v>28150732523.6</v>
      </c>
      <c r="G71" s="174">
        <f t="shared" si="15"/>
        <v>28150431398.510002</v>
      </c>
      <c r="H71" s="174">
        <f t="shared" si="15"/>
        <v>7114482120.509998</v>
      </c>
    </row>
    <row r="72" spans="2:8" ht="12.75">
      <c r="B72" s="182"/>
      <c r="C72" s="167"/>
      <c r="D72" s="173"/>
      <c r="E72" s="167"/>
      <c r="F72" s="173"/>
      <c r="G72" s="173"/>
      <c r="H72" s="167"/>
    </row>
    <row r="73" spans="2:8" ht="12.75">
      <c r="B73" s="107" t="s">
        <v>327</v>
      </c>
      <c r="C73" s="167"/>
      <c r="D73" s="173"/>
      <c r="E73" s="167"/>
      <c r="F73" s="173"/>
      <c r="G73" s="173"/>
      <c r="H73" s="167"/>
    </row>
    <row r="74" spans="2:8" ht="25.5">
      <c r="B74" s="182" t="s">
        <v>328</v>
      </c>
      <c r="C74" s="167">
        <v>0</v>
      </c>
      <c r="D74" s="167">
        <v>0</v>
      </c>
      <c r="E74" s="167">
        <f>C74+D74</f>
        <v>0</v>
      </c>
      <c r="F74" s="167">
        <v>4769621703.15</v>
      </c>
      <c r="G74" s="167">
        <v>4769621703.15</v>
      </c>
      <c r="H74" s="167">
        <f>G74-C74</f>
        <v>4769621703.15</v>
      </c>
    </row>
    <row r="75" spans="2:8" ht="25.5">
      <c r="B75" s="182" t="s">
        <v>329</v>
      </c>
      <c r="C75" s="167">
        <v>0</v>
      </c>
      <c r="D75" s="167">
        <v>0</v>
      </c>
      <c r="E75" s="167">
        <f>C75+D75</f>
        <v>0</v>
      </c>
      <c r="F75" s="167">
        <v>0</v>
      </c>
      <c r="G75" s="167">
        <v>0</v>
      </c>
      <c r="H75" s="167">
        <v>0</v>
      </c>
    </row>
    <row r="76" spans="2:8" ht="25.5">
      <c r="B76" s="107" t="s">
        <v>330</v>
      </c>
      <c r="C76" s="174">
        <f aca="true" t="shared" si="16" ref="C76:H76">SUM(C74:C75)</f>
        <v>0</v>
      </c>
      <c r="D76" s="174">
        <f t="shared" si="16"/>
        <v>0</v>
      </c>
      <c r="E76" s="174">
        <f t="shared" si="16"/>
        <v>0</v>
      </c>
      <c r="F76" s="174">
        <f t="shared" si="16"/>
        <v>4769621703.15</v>
      </c>
      <c r="G76" s="174">
        <f t="shared" si="16"/>
        <v>4769621703.15</v>
      </c>
      <c r="H76" s="174">
        <f t="shared" si="16"/>
        <v>4769621703.15</v>
      </c>
    </row>
    <row r="77" spans="2:8" ht="13.5" thickBot="1">
      <c r="B77" s="183"/>
      <c r="C77" s="184"/>
      <c r="D77" s="185"/>
      <c r="E77" s="184"/>
      <c r="F77" s="185"/>
      <c r="G77" s="185"/>
      <c r="H77" s="184"/>
    </row>
    <row r="80" ht="12.75">
      <c r="C80" s="186"/>
    </row>
  </sheetData>
  <sheetProtection/>
  <mergeCells count="11"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</mergeCells>
  <printOptions/>
  <pageMargins left="0.1968503937007874" right="0.1968503937007874" top="0.7874015748031497" bottom="0.3937007874015748" header="0" footer="0"/>
  <pageSetup fitToHeight="0" horizontalDpi="600" verticalDpi="600" orientation="portrait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9" width="16.421875" style="1" bestFit="1" customWidth="1"/>
    <col min="10" max="16384" width="11.00390625" style="1" customWidth="1"/>
  </cols>
  <sheetData>
    <row r="1" ht="13.5" thickBot="1"/>
    <row r="2" spans="2:9" ht="12.75">
      <c r="B2" s="35" t="s">
        <v>120</v>
      </c>
      <c r="C2" s="36"/>
      <c r="D2" s="36"/>
      <c r="E2" s="36"/>
      <c r="F2" s="36"/>
      <c r="G2" s="36"/>
      <c r="H2" s="36"/>
      <c r="I2" s="187"/>
    </row>
    <row r="3" spans="2:9" ht="12.75">
      <c r="B3" s="96" t="s">
        <v>331</v>
      </c>
      <c r="C3" s="97"/>
      <c r="D3" s="97"/>
      <c r="E3" s="97"/>
      <c r="F3" s="97"/>
      <c r="G3" s="97"/>
      <c r="H3" s="97"/>
      <c r="I3" s="188"/>
    </row>
    <row r="4" spans="2:9" ht="12.75">
      <c r="B4" s="96" t="s">
        <v>332</v>
      </c>
      <c r="C4" s="97"/>
      <c r="D4" s="97"/>
      <c r="E4" s="97"/>
      <c r="F4" s="97"/>
      <c r="G4" s="97"/>
      <c r="H4" s="97"/>
      <c r="I4" s="188"/>
    </row>
    <row r="5" spans="2:9" ht="12.75">
      <c r="B5" s="96" t="s">
        <v>125</v>
      </c>
      <c r="C5" s="97"/>
      <c r="D5" s="97"/>
      <c r="E5" s="97"/>
      <c r="F5" s="97"/>
      <c r="G5" s="97"/>
      <c r="H5" s="97"/>
      <c r="I5" s="188"/>
    </row>
    <row r="6" spans="2:9" ht="13.5" thickBot="1">
      <c r="B6" s="99" t="s">
        <v>1</v>
      </c>
      <c r="C6" s="100"/>
      <c r="D6" s="100"/>
      <c r="E6" s="100"/>
      <c r="F6" s="100"/>
      <c r="G6" s="100"/>
      <c r="H6" s="100"/>
      <c r="I6" s="189"/>
    </row>
    <row r="7" spans="2:9" ht="15.75" customHeight="1">
      <c r="B7" s="35" t="s">
        <v>2</v>
      </c>
      <c r="C7" s="37"/>
      <c r="D7" s="35" t="s">
        <v>333</v>
      </c>
      <c r="E7" s="36"/>
      <c r="F7" s="36"/>
      <c r="G7" s="36"/>
      <c r="H7" s="37"/>
      <c r="I7" s="160" t="s">
        <v>334</v>
      </c>
    </row>
    <row r="8" spans="2:9" ht="15" customHeight="1" thickBot="1">
      <c r="B8" s="96"/>
      <c r="C8" s="98"/>
      <c r="D8" s="99"/>
      <c r="E8" s="100"/>
      <c r="F8" s="100"/>
      <c r="G8" s="100"/>
      <c r="H8" s="101"/>
      <c r="I8" s="162"/>
    </row>
    <row r="9" spans="2:9" ht="26.25" thickBot="1">
      <c r="B9" s="99"/>
      <c r="C9" s="101"/>
      <c r="D9" s="190" t="s">
        <v>224</v>
      </c>
      <c r="E9" s="34" t="s">
        <v>335</v>
      </c>
      <c r="F9" s="190" t="s">
        <v>336</v>
      </c>
      <c r="G9" s="190" t="s">
        <v>222</v>
      </c>
      <c r="H9" s="190" t="s">
        <v>225</v>
      </c>
      <c r="I9" s="164"/>
    </row>
    <row r="10" spans="2:9" ht="12.75">
      <c r="B10" s="191" t="s">
        <v>337</v>
      </c>
      <c r="C10" s="192"/>
      <c r="D10" s="193">
        <f aca="true" t="shared" si="0" ref="D10:I10">D11+D19+D29+D39+D49+D59+D72+D76+D63</f>
        <v>9261144941</v>
      </c>
      <c r="E10" s="193">
        <f t="shared" si="0"/>
        <v>5790990013.599999</v>
      </c>
      <c r="F10" s="193">
        <f t="shared" si="0"/>
        <v>15052134954.6</v>
      </c>
      <c r="G10" s="193">
        <f t="shared" si="0"/>
        <v>15049252504.65</v>
      </c>
      <c r="H10" s="193">
        <f t="shared" si="0"/>
        <v>14577948192.53</v>
      </c>
      <c r="I10" s="193">
        <f t="shared" si="0"/>
        <v>2882449.949999988</v>
      </c>
    </row>
    <row r="11" spans="2:9" ht="12.75">
      <c r="B11" s="194" t="s">
        <v>338</v>
      </c>
      <c r="C11" s="195"/>
      <c r="D11" s="175">
        <f aca="true" t="shared" si="1" ref="D11:I11">SUM(D12:D18)</f>
        <v>2851994584.2900004</v>
      </c>
      <c r="E11" s="175">
        <f>SUM(E12:E18)</f>
        <v>-433200866.82000005</v>
      </c>
      <c r="F11" s="175">
        <f t="shared" si="1"/>
        <v>2418793717.4700003</v>
      </c>
      <c r="G11" s="175">
        <f>SUM(G12:G18)</f>
        <v>2418793717.4700003</v>
      </c>
      <c r="H11" s="175">
        <f>SUM(H12:H18)</f>
        <v>2301858953.97</v>
      </c>
      <c r="I11" s="175">
        <f t="shared" si="1"/>
        <v>0</v>
      </c>
    </row>
    <row r="12" spans="2:9" ht="12.75">
      <c r="B12" s="196" t="s">
        <v>339</v>
      </c>
      <c r="C12" s="197"/>
      <c r="D12" s="175">
        <v>1137002409.38</v>
      </c>
      <c r="E12" s="175">
        <v>-176772701.64</v>
      </c>
      <c r="F12" s="175">
        <f>D12+E12</f>
        <v>960229707.7400001</v>
      </c>
      <c r="G12" s="175">
        <v>960229707.7400001</v>
      </c>
      <c r="H12" s="175">
        <v>960233364.12</v>
      </c>
      <c r="I12" s="175">
        <f>F12-G12</f>
        <v>0</v>
      </c>
    </row>
    <row r="13" spans="2:9" ht="12.75">
      <c r="B13" s="196" t="s">
        <v>340</v>
      </c>
      <c r="C13" s="197"/>
      <c r="D13" s="175">
        <v>106361758</v>
      </c>
      <c r="E13" s="175">
        <v>-7563401.659999999</v>
      </c>
      <c r="F13" s="175">
        <f aca="true" t="shared" si="2" ref="F13:F18">D13+E13</f>
        <v>98798356.34</v>
      </c>
      <c r="G13" s="175">
        <v>98798356.34</v>
      </c>
      <c r="H13" s="175">
        <v>98682460.41</v>
      </c>
      <c r="I13" s="175">
        <f aca="true" t="shared" si="3" ref="I13:I18">F13-G13</f>
        <v>0</v>
      </c>
    </row>
    <row r="14" spans="2:9" ht="12.75">
      <c r="B14" s="196" t="s">
        <v>341</v>
      </c>
      <c r="C14" s="197"/>
      <c r="D14" s="175">
        <v>541527667.64</v>
      </c>
      <c r="E14" s="175">
        <v>-73283685.96</v>
      </c>
      <c r="F14" s="175">
        <f t="shared" si="2"/>
        <v>468243981.68</v>
      </c>
      <c r="G14" s="175">
        <v>468243981.67999995</v>
      </c>
      <c r="H14" s="175">
        <v>376829008.54999995</v>
      </c>
      <c r="I14" s="175">
        <f t="shared" si="3"/>
        <v>0</v>
      </c>
    </row>
    <row r="15" spans="2:9" ht="12.75">
      <c r="B15" s="196" t="s">
        <v>342</v>
      </c>
      <c r="C15" s="197"/>
      <c r="D15" s="175">
        <v>351362304.47</v>
      </c>
      <c r="E15" s="175">
        <v>22660290.73</v>
      </c>
      <c r="F15" s="175">
        <f t="shared" si="2"/>
        <v>374022595.20000005</v>
      </c>
      <c r="G15" s="175">
        <v>374022595.2</v>
      </c>
      <c r="H15" s="175">
        <v>371458333.5</v>
      </c>
      <c r="I15" s="175">
        <f t="shared" si="3"/>
        <v>0</v>
      </c>
    </row>
    <row r="16" spans="2:9" ht="12.75">
      <c r="B16" s="196" t="s">
        <v>343</v>
      </c>
      <c r="C16" s="197"/>
      <c r="D16" s="175">
        <v>586027154.23</v>
      </c>
      <c r="E16" s="175">
        <v>-126402421.52000001</v>
      </c>
      <c r="F16" s="175">
        <f t="shared" si="2"/>
        <v>459624732.71000004</v>
      </c>
      <c r="G16" s="175">
        <v>459624732.71000004</v>
      </c>
      <c r="H16" s="175">
        <v>436781455.1</v>
      </c>
      <c r="I16" s="175">
        <f t="shared" si="3"/>
        <v>0</v>
      </c>
    </row>
    <row r="17" spans="2:9" ht="12.75">
      <c r="B17" s="196" t="s">
        <v>344</v>
      </c>
      <c r="C17" s="197"/>
      <c r="D17" s="175">
        <v>43736174.67</v>
      </c>
      <c r="E17" s="175">
        <v>-43736174.67</v>
      </c>
      <c r="F17" s="175">
        <f t="shared" si="2"/>
        <v>0</v>
      </c>
      <c r="G17" s="175">
        <v>0</v>
      </c>
      <c r="H17" s="175">
        <v>0</v>
      </c>
      <c r="I17" s="175">
        <f t="shared" si="3"/>
        <v>0</v>
      </c>
    </row>
    <row r="18" spans="2:9" ht="12.75">
      <c r="B18" s="196" t="s">
        <v>345</v>
      </c>
      <c r="C18" s="197"/>
      <c r="D18" s="175">
        <v>85977115.9</v>
      </c>
      <c r="E18" s="175">
        <v>-28102772.1</v>
      </c>
      <c r="F18" s="175">
        <f t="shared" si="2"/>
        <v>57874343.800000004</v>
      </c>
      <c r="G18" s="175">
        <v>57874343.8</v>
      </c>
      <c r="H18" s="175">
        <v>57874332.29000001</v>
      </c>
      <c r="I18" s="175">
        <f t="shared" si="3"/>
        <v>0</v>
      </c>
    </row>
    <row r="19" spans="2:9" ht="12.75">
      <c r="B19" s="194" t="s">
        <v>346</v>
      </c>
      <c r="C19" s="195"/>
      <c r="D19" s="175">
        <f aca="true" t="shared" si="4" ref="D19:I19">SUM(D20:D28)</f>
        <v>162789146.04</v>
      </c>
      <c r="E19" s="175">
        <f t="shared" si="4"/>
        <v>164742516.35999998</v>
      </c>
      <c r="F19" s="175">
        <f t="shared" si="4"/>
        <v>327531662.40000004</v>
      </c>
      <c r="G19" s="175">
        <f>SUM(G20:G28)</f>
        <v>327531662.40000004</v>
      </c>
      <c r="H19" s="175">
        <f>SUM(H20:H28)</f>
        <v>240668105.55</v>
      </c>
      <c r="I19" s="175">
        <f t="shared" si="4"/>
        <v>0</v>
      </c>
    </row>
    <row r="20" spans="2:9" ht="12.75">
      <c r="B20" s="196" t="s">
        <v>347</v>
      </c>
      <c r="C20" s="197"/>
      <c r="D20" s="175">
        <v>50381179.46</v>
      </c>
      <c r="E20" s="175">
        <v>56950713.629999995</v>
      </c>
      <c r="F20" s="175">
        <f aca="true" t="shared" si="5" ref="F20:F28">D20+E20</f>
        <v>107331893.09</v>
      </c>
      <c r="G20" s="175">
        <v>107331893.09</v>
      </c>
      <c r="H20" s="175">
        <v>58786723.260000005</v>
      </c>
      <c r="I20" s="175">
        <f>F20-G20</f>
        <v>0</v>
      </c>
    </row>
    <row r="21" spans="2:9" ht="12.75">
      <c r="B21" s="196" t="s">
        <v>348</v>
      </c>
      <c r="C21" s="197"/>
      <c r="D21" s="175">
        <v>22265140.1</v>
      </c>
      <c r="E21" s="175">
        <v>7150257.859999999</v>
      </c>
      <c r="F21" s="175">
        <f t="shared" si="5"/>
        <v>29415397.96</v>
      </c>
      <c r="G21" s="175">
        <v>29415397.96</v>
      </c>
      <c r="H21" s="175">
        <v>25046741.17</v>
      </c>
      <c r="I21" s="175">
        <f aca="true" t="shared" si="6" ref="I21:I83">F21-G21</f>
        <v>0</v>
      </c>
    </row>
    <row r="22" spans="2:9" ht="12.75">
      <c r="B22" s="196" t="s">
        <v>349</v>
      </c>
      <c r="C22" s="197"/>
      <c r="D22" s="175">
        <v>67950</v>
      </c>
      <c r="E22" s="175">
        <v>-10429.67</v>
      </c>
      <c r="F22" s="175">
        <f t="shared" si="5"/>
        <v>57520.33</v>
      </c>
      <c r="G22" s="175">
        <v>57520.33</v>
      </c>
      <c r="H22" s="175">
        <v>24452.77</v>
      </c>
      <c r="I22" s="175">
        <f t="shared" si="6"/>
        <v>0</v>
      </c>
    </row>
    <row r="23" spans="2:9" ht="12.75">
      <c r="B23" s="196" t="s">
        <v>350</v>
      </c>
      <c r="C23" s="197"/>
      <c r="D23" s="175">
        <v>7553922.33</v>
      </c>
      <c r="E23" s="175">
        <v>12971852.65</v>
      </c>
      <c r="F23" s="175">
        <f t="shared" si="5"/>
        <v>20525774.98</v>
      </c>
      <c r="G23" s="175">
        <v>20525774.98</v>
      </c>
      <c r="H23" s="175">
        <v>17469697.89</v>
      </c>
      <c r="I23" s="175">
        <f t="shared" si="6"/>
        <v>0</v>
      </c>
    </row>
    <row r="24" spans="2:9" ht="12.75">
      <c r="B24" s="196" t="s">
        <v>351</v>
      </c>
      <c r="C24" s="197"/>
      <c r="D24" s="175">
        <v>2975216.43</v>
      </c>
      <c r="E24" s="175">
        <v>10229961.77</v>
      </c>
      <c r="F24" s="175">
        <f t="shared" si="5"/>
        <v>13205178.2</v>
      </c>
      <c r="G24" s="175">
        <v>13205178.2</v>
      </c>
      <c r="H24" s="175">
        <v>7686191.27</v>
      </c>
      <c r="I24" s="175">
        <f t="shared" si="6"/>
        <v>0</v>
      </c>
    </row>
    <row r="25" spans="2:9" ht="12.75">
      <c r="B25" s="196" t="s">
        <v>352</v>
      </c>
      <c r="C25" s="197"/>
      <c r="D25" s="175">
        <v>57817103.5</v>
      </c>
      <c r="E25" s="175">
        <v>59922762.03</v>
      </c>
      <c r="F25" s="175">
        <f t="shared" si="5"/>
        <v>117739865.53</v>
      </c>
      <c r="G25" s="175">
        <v>117739865.53</v>
      </c>
      <c r="H25" s="175">
        <v>108359992.86</v>
      </c>
      <c r="I25" s="175">
        <f t="shared" si="6"/>
        <v>0</v>
      </c>
    </row>
    <row r="26" spans="2:9" ht="12.75">
      <c r="B26" s="196" t="s">
        <v>353</v>
      </c>
      <c r="C26" s="197"/>
      <c r="D26" s="175">
        <v>8198110.3</v>
      </c>
      <c r="E26" s="175">
        <v>17720131.6</v>
      </c>
      <c r="F26" s="175">
        <f t="shared" si="5"/>
        <v>25918241.900000002</v>
      </c>
      <c r="G26" s="175">
        <v>25918241.9</v>
      </c>
      <c r="H26" s="175">
        <v>13388156.649999999</v>
      </c>
      <c r="I26" s="175">
        <f t="shared" si="6"/>
        <v>0</v>
      </c>
    </row>
    <row r="27" spans="2:9" ht="12.75">
      <c r="B27" s="196" t="s">
        <v>354</v>
      </c>
      <c r="C27" s="197"/>
      <c r="D27" s="175">
        <v>11800</v>
      </c>
      <c r="E27" s="175">
        <v>-11510</v>
      </c>
      <c r="F27" s="175">
        <f t="shared" si="5"/>
        <v>290</v>
      </c>
      <c r="G27" s="175">
        <v>290</v>
      </c>
      <c r="H27" s="175">
        <v>290</v>
      </c>
      <c r="I27" s="175">
        <f t="shared" si="6"/>
        <v>0</v>
      </c>
    </row>
    <row r="28" spans="2:9" ht="12.75">
      <c r="B28" s="196" t="s">
        <v>355</v>
      </c>
      <c r="C28" s="197"/>
      <c r="D28" s="175">
        <v>13518723.92</v>
      </c>
      <c r="E28" s="175">
        <v>-181223.50999999998</v>
      </c>
      <c r="F28" s="175">
        <f t="shared" si="5"/>
        <v>13337500.41</v>
      </c>
      <c r="G28" s="175">
        <v>13337500.409999998</v>
      </c>
      <c r="H28" s="175">
        <v>9905859.68</v>
      </c>
      <c r="I28" s="175">
        <f t="shared" si="6"/>
        <v>0</v>
      </c>
    </row>
    <row r="29" spans="2:9" ht="12.75">
      <c r="B29" s="194" t="s">
        <v>356</v>
      </c>
      <c r="C29" s="195"/>
      <c r="D29" s="198">
        <f aca="true" t="shared" si="7" ref="D29:I29">SUM(D30:D38)</f>
        <v>332229130.56</v>
      </c>
      <c r="E29" s="198">
        <f t="shared" si="7"/>
        <v>435621247.30999994</v>
      </c>
      <c r="F29" s="198">
        <f t="shared" si="7"/>
        <v>767850377.8700001</v>
      </c>
      <c r="G29" s="198">
        <f>SUM(G30:G38)</f>
        <v>767850377.87</v>
      </c>
      <c r="H29" s="198">
        <f>SUM(H30:H38)</f>
        <v>728423103.92</v>
      </c>
      <c r="I29" s="198">
        <f t="shared" si="7"/>
        <v>0</v>
      </c>
    </row>
    <row r="30" spans="2:9" ht="12.75">
      <c r="B30" s="196" t="s">
        <v>357</v>
      </c>
      <c r="C30" s="197"/>
      <c r="D30" s="175">
        <v>30257411.74</v>
      </c>
      <c r="E30" s="175">
        <v>-6552723.44</v>
      </c>
      <c r="F30" s="175">
        <f aca="true" t="shared" si="8" ref="F30:F38">D30+E30</f>
        <v>23704688.299999997</v>
      </c>
      <c r="G30" s="175">
        <v>23704688.3</v>
      </c>
      <c r="H30" s="175">
        <v>18360143.18</v>
      </c>
      <c r="I30" s="175">
        <f t="shared" si="6"/>
        <v>0</v>
      </c>
    </row>
    <row r="31" spans="2:9" ht="12.75">
      <c r="B31" s="196" t="s">
        <v>358</v>
      </c>
      <c r="C31" s="197"/>
      <c r="D31" s="175">
        <v>28041488.81</v>
      </c>
      <c r="E31" s="175">
        <v>19472608.369999997</v>
      </c>
      <c r="F31" s="175">
        <f t="shared" si="8"/>
        <v>47514097.17999999</v>
      </c>
      <c r="G31" s="175">
        <v>47514097.18</v>
      </c>
      <c r="H31" s="175">
        <v>43510075.04</v>
      </c>
      <c r="I31" s="175">
        <f t="shared" si="6"/>
        <v>0</v>
      </c>
    </row>
    <row r="32" spans="2:9" ht="12.75">
      <c r="B32" s="196" t="s">
        <v>359</v>
      </c>
      <c r="C32" s="197"/>
      <c r="D32" s="175">
        <v>39802909.75</v>
      </c>
      <c r="E32" s="175">
        <v>143590892.45</v>
      </c>
      <c r="F32" s="175">
        <f t="shared" si="8"/>
        <v>183393802.2</v>
      </c>
      <c r="G32" s="175">
        <v>183393802.20000002</v>
      </c>
      <c r="H32" s="175">
        <v>164667749.17000002</v>
      </c>
      <c r="I32" s="175">
        <f t="shared" si="6"/>
        <v>0</v>
      </c>
    </row>
    <row r="33" spans="2:9" ht="12.75">
      <c r="B33" s="196" t="s">
        <v>360</v>
      </c>
      <c r="C33" s="197"/>
      <c r="D33" s="175">
        <v>63167664.02</v>
      </c>
      <c r="E33" s="175">
        <v>87207117.28999999</v>
      </c>
      <c r="F33" s="198">
        <f t="shared" si="8"/>
        <v>150374781.31</v>
      </c>
      <c r="G33" s="175">
        <v>150374781.31</v>
      </c>
      <c r="H33" s="175">
        <v>149966050.44</v>
      </c>
      <c r="I33" s="199">
        <f t="shared" si="6"/>
        <v>0</v>
      </c>
    </row>
    <row r="34" spans="2:9" ht="12.75">
      <c r="B34" s="196" t="s">
        <v>361</v>
      </c>
      <c r="C34" s="197"/>
      <c r="D34" s="175">
        <v>15312524.77</v>
      </c>
      <c r="E34" s="175">
        <v>24651235.949999996</v>
      </c>
      <c r="F34" s="175">
        <f t="shared" si="8"/>
        <v>39963760.72</v>
      </c>
      <c r="G34" s="175">
        <v>39963760.71999999</v>
      </c>
      <c r="H34" s="175">
        <v>35733844.02</v>
      </c>
      <c r="I34" s="175">
        <f t="shared" si="6"/>
        <v>0</v>
      </c>
    </row>
    <row r="35" spans="2:9" ht="12.75">
      <c r="B35" s="196" t="s">
        <v>362</v>
      </c>
      <c r="C35" s="197"/>
      <c r="D35" s="175">
        <v>50201199.4</v>
      </c>
      <c r="E35" s="175">
        <v>25547880.62</v>
      </c>
      <c r="F35" s="175">
        <f t="shared" si="8"/>
        <v>75749080.02</v>
      </c>
      <c r="G35" s="175">
        <v>75749080.02</v>
      </c>
      <c r="H35" s="175">
        <v>71368364.4</v>
      </c>
      <c r="I35" s="175">
        <f t="shared" si="6"/>
        <v>0</v>
      </c>
    </row>
    <row r="36" spans="2:9" ht="12.75">
      <c r="B36" s="196" t="s">
        <v>363</v>
      </c>
      <c r="C36" s="197"/>
      <c r="D36" s="175">
        <v>25654187.26</v>
      </c>
      <c r="E36" s="175">
        <v>569928.31</v>
      </c>
      <c r="F36" s="175">
        <f t="shared" si="8"/>
        <v>26224115.57</v>
      </c>
      <c r="G36" s="175">
        <v>26224115.569999997</v>
      </c>
      <c r="H36" s="175">
        <v>25985951.31</v>
      </c>
      <c r="I36" s="175">
        <f t="shared" si="6"/>
        <v>0</v>
      </c>
    </row>
    <row r="37" spans="2:9" ht="12.75">
      <c r="B37" s="196" t="s">
        <v>364</v>
      </c>
      <c r="C37" s="197"/>
      <c r="D37" s="175">
        <v>35965994.04</v>
      </c>
      <c r="E37" s="175">
        <v>29197308.68</v>
      </c>
      <c r="F37" s="175">
        <f t="shared" si="8"/>
        <v>65163302.72</v>
      </c>
      <c r="G37" s="175">
        <v>65163302.72</v>
      </c>
      <c r="H37" s="175">
        <v>63585759.5</v>
      </c>
      <c r="I37" s="175">
        <f t="shared" si="6"/>
        <v>0</v>
      </c>
    </row>
    <row r="38" spans="2:9" ht="12.75">
      <c r="B38" s="196" t="s">
        <v>365</v>
      </c>
      <c r="C38" s="197"/>
      <c r="D38" s="175">
        <v>43825750.77</v>
      </c>
      <c r="E38" s="175">
        <v>111936999.08</v>
      </c>
      <c r="F38" s="175">
        <f t="shared" si="8"/>
        <v>155762749.85</v>
      </c>
      <c r="G38" s="175">
        <v>155762749.85</v>
      </c>
      <c r="H38" s="175">
        <v>155245166.86</v>
      </c>
      <c r="I38" s="175">
        <f t="shared" si="6"/>
        <v>0</v>
      </c>
    </row>
    <row r="39" spans="2:9" ht="25.5" customHeight="1">
      <c r="B39" s="200" t="s">
        <v>366</v>
      </c>
      <c r="C39" s="201"/>
      <c r="D39" s="175">
        <f aca="true" t="shared" si="9" ref="D39:I39">SUM(D40:D48)</f>
        <v>3106964493</v>
      </c>
      <c r="E39" s="175">
        <f t="shared" si="9"/>
        <v>849979374.3099998</v>
      </c>
      <c r="F39" s="175">
        <f>SUM(F40:F48)</f>
        <v>3956943867.3099995</v>
      </c>
      <c r="G39" s="175">
        <f>SUM(G40:G48)</f>
        <v>3956943867.3099995</v>
      </c>
      <c r="H39" s="175">
        <f>SUM(H40:H48)</f>
        <v>3738917071.050001</v>
      </c>
      <c r="I39" s="175">
        <f t="shared" si="9"/>
        <v>0</v>
      </c>
    </row>
    <row r="40" spans="2:9" ht="12.75">
      <c r="B40" s="196" t="s">
        <v>367</v>
      </c>
      <c r="C40" s="197"/>
      <c r="D40" s="175">
        <v>2643813277</v>
      </c>
      <c r="E40" s="175">
        <v>742974499.9099998</v>
      </c>
      <c r="F40" s="175">
        <f>D40+E40</f>
        <v>3386787776.91</v>
      </c>
      <c r="G40" s="175">
        <v>3386787776.91</v>
      </c>
      <c r="H40" s="175">
        <v>3258574580.790001</v>
      </c>
      <c r="I40" s="175">
        <f t="shared" si="6"/>
        <v>0</v>
      </c>
    </row>
    <row r="41" spans="2:9" ht="12.75">
      <c r="B41" s="196" t="s">
        <v>368</v>
      </c>
      <c r="C41" s="197"/>
      <c r="D41" s="175">
        <v>199179082</v>
      </c>
      <c r="E41" s="175">
        <v>32291908.93</v>
      </c>
      <c r="F41" s="175">
        <f aca="true" t="shared" si="10" ref="F41:F83">D41+E41</f>
        <v>231470990.93</v>
      </c>
      <c r="G41" s="175">
        <v>231470990.93</v>
      </c>
      <c r="H41" s="175">
        <v>187797901.37</v>
      </c>
      <c r="I41" s="175">
        <f t="shared" si="6"/>
        <v>0</v>
      </c>
    </row>
    <row r="42" spans="2:9" ht="12.75">
      <c r="B42" s="196" t="s">
        <v>369</v>
      </c>
      <c r="C42" s="197"/>
      <c r="D42" s="175">
        <v>7180281</v>
      </c>
      <c r="E42" s="175">
        <v>3347177.85</v>
      </c>
      <c r="F42" s="175">
        <f t="shared" si="10"/>
        <v>10527458.85</v>
      </c>
      <c r="G42" s="175">
        <v>10527458.85</v>
      </c>
      <c r="H42" s="175">
        <v>6560485.85</v>
      </c>
      <c r="I42" s="175">
        <f t="shared" si="6"/>
        <v>0</v>
      </c>
    </row>
    <row r="43" spans="2:9" ht="12.75">
      <c r="B43" s="196" t="s">
        <v>370</v>
      </c>
      <c r="C43" s="197"/>
      <c r="D43" s="175">
        <v>71930543</v>
      </c>
      <c r="E43" s="175">
        <v>100540319.83000001</v>
      </c>
      <c r="F43" s="175">
        <f t="shared" si="10"/>
        <v>172470862.83</v>
      </c>
      <c r="G43" s="175">
        <v>172470862.83</v>
      </c>
      <c r="H43" s="175">
        <v>137224849.74</v>
      </c>
      <c r="I43" s="175">
        <f t="shared" si="6"/>
        <v>0</v>
      </c>
    </row>
    <row r="44" spans="2:9" ht="12.75">
      <c r="B44" s="196" t="s">
        <v>371</v>
      </c>
      <c r="C44" s="197"/>
      <c r="D44" s="175">
        <v>183831310</v>
      </c>
      <c r="E44" s="175">
        <v>-29274532.21</v>
      </c>
      <c r="F44" s="175">
        <f t="shared" si="10"/>
        <v>154556777.79</v>
      </c>
      <c r="G44" s="175">
        <v>154556777.78999996</v>
      </c>
      <c r="H44" s="175">
        <v>147629253.3</v>
      </c>
      <c r="I44" s="175">
        <f t="shared" si="6"/>
        <v>0</v>
      </c>
    </row>
    <row r="45" spans="2:9" ht="12.75">
      <c r="B45" s="196" t="s">
        <v>372</v>
      </c>
      <c r="C45" s="197"/>
      <c r="D45" s="175">
        <v>0</v>
      </c>
      <c r="E45" s="175">
        <v>0</v>
      </c>
      <c r="F45" s="175">
        <f t="shared" si="10"/>
        <v>0</v>
      </c>
      <c r="G45" s="175">
        <v>0</v>
      </c>
      <c r="H45" s="175">
        <v>0</v>
      </c>
      <c r="I45" s="175">
        <f t="shared" si="6"/>
        <v>0</v>
      </c>
    </row>
    <row r="46" spans="2:9" ht="12.75">
      <c r="B46" s="196" t="s">
        <v>373</v>
      </c>
      <c r="C46" s="197"/>
      <c r="D46" s="175">
        <v>0</v>
      </c>
      <c r="E46" s="175">
        <v>0</v>
      </c>
      <c r="F46" s="175">
        <f t="shared" si="10"/>
        <v>0</v>
      </c>
      <c r="G46" s="175">
        <v>0</v>
      </c>
      <c r="H46" s="175">
        <v>0</v>
      </c>
      <c r="I46" s="175">
        <f t="shared" si="6"/>
        <v>0</v>
      </c>
    </row>
    <row r="47" spans="2:9" ht="12.75">
      <c r="B47" s="196" t="s">
        <v>374</v>
      </c>
      <c r="C47" s="197"/>
      <c r="D47" s="175">
        <v>1030000</v>
      </c>
      <c r="E47" s="175">
        <v>100000</v>
      </c>
      <c r="F47" s="175">
        <f t="shared" si="10"/>
        <v>1130000</v>
      </c>
      <c r="G47" s="175">
        <v>1130000</v>
      </c>
      <c r="H47" s="175">
        <v>1130000</v>
      </c>
      <c r="I47" s="175">
        <f t="shared" si="6"/>
        <v>0</v>
      </c>
    </row>
    <row r="48" spans="2:9" ht="12.75">
      <c r="B48" s="196" t="s">
        <v>375</v>
      </c>
      <c r="C48" s="197"/>
      <c r="D48" s="175">
        <v>0</v>
      </c>
      <c r="E48" s="175">
        <v>0</v>
      </c>
      <c r="F48" s="175">
        <f t="shared" si="10"/>
        <v>0</v>
      </c>
      <c r="G48" s="175">
        <v>0</v>
      </c>
      <c r="H48" s="175">
        <v>0</v>
      </c>
      <c r="I48" s="175">
        <f t="shared" si="6"/>
        <v>0</v>
      </c>
    </row>
    <row r="49" spans="2:9" ht="12.75">
      <c r="B49" s="200" t="s">
        <v>376</v>
      </c>
      <c r="C49" s="201"/>
      <c r="D49" s="175">
        <f aca="true" t="shared" si="11" ref="D49:I49">SUM(D50:D58)</f>
        <v>54994945.11000001</v>
      </c>
      <c r="E49" s="175">
        <f t="shared" si="11"/>
        <v>-14178901.070000006</v>
      </c>
      <c r="F49" s="175">
        <f t="shared" si="11"/>
        <v>40816044.04</v>
      </c>
      <c r="G49" s="175">
        <f>SUM(G50:G58)</f>
        <v>40816044.04</v>
      </c>
      <c r="H49" s="175">
        <f>SUM(H50:H58)</f>
        <v>34938433.529999994</v>
      </c>
      <c r="I49" s="175">
        <f t="shared" si="11"/>
        <v>0</v>
      </c>
    </row>
    <row r="50" spans="2:9" ht="12.75">
      <c r="B50" s="196" t="s">
        <v>377</v>
      </c>
      <c r="C50" s="197"/>
      <c r="D50" s="175">
        <v>37201696.46</v>
      </c>
      <c r="E50" s="175">
        <v>-28385894.470000003</v>
      </c>
      <c r="F50" s="175">
        <f t="shared" si="10"/>
        <v>8815801.989999998</v>
      </c>
      <c r="G50" s="175">
        <v>8815801.99</v>
      </c>
      <c r="H50" s="175">
        <v>7396642.32</v>
      </c>
      <c r="I50" s="175">
        <f t="shared" si="6"/>
        <v>0</v>
      </c>
    </row>
    <row r="51" spans="2:9" ht="12.75">
      <c r="B51" s="196" t="s">
        <v>378</v>
      </c>
      <c r="C51" s="197"/>
      <c r="D51" s="175">
        <v>1546901.85</v>
      </c>
      <c r="E51" s="175">
        <v>-371972.57</v>
      </c>
      <c r="F51" s="175">
        <f t="shared" si="10"/>
        <v>1174929.28</v>
      </c>
      <c r="G51" s="175">
        <v>1174929.28</v>
      </c>
      <c r="H51" s="175">
        <v>1116101.45</v>
      </c>
      <c r="I51" s="175">
        <f t="shared" si="6"/>
        <v>0</v>
      </c>
    </row>
    <row r="52" spans="2:9" ht="12.75">
      <c r="B52" s="196" t="s">
        <v>379</v>
      </c>
      <c r="C52" s="197"/>
      <c r="D52" s="175">
        <v>6200</v>
      </c>
      <c r="E52" s="175">
        <v>155702.45</v>
      </c>
      <c r="F52" s="175">
        <f t="shared" si="10"/>
        <v>161902.45</v>
      </c>
      <c r="G52" s="175">
        <v>161902.45</v>
      </c>
      <c r="H52" s="175">
        <v>158323.85</v>
      </c>
      <c r="I52" s="175">
        <f t="shared" si="6"/>
        <v>0</v>
      </c>
    </row>
    <row r="53" spans="2:9" ht="12.75">
      <c r="B53" s="196" t="s">
        <v>380</v>
      </c>
      <c r="C53" s="197"/>
      <c r="D53" s="175">
        <v>4757272.6</v>
      </c>
      <c r="E53" s="175">
        <v>9092221.4</v>
      </c>
      <c r="F53" s="175">
        <f t="shared" si="10"/>
        <v>13849494</v>
      </c>
      <c r="G53" s="175">
        <v>13849494</v>
      </c>
      <c r="H53" s="175">
        <v>12047494</v>
      </c>
      <c r="I53" s="175">
        <f t="shared" si="6"/>
        <v>0</v>
      </c>
    </row>
    <row r="54" spans="2:9" ht="12.75">
      <c r="B54" s="196" t="s">
        <v>381</v>
      </c>
      <c r="C54" s="197"/>
      <c r="D54" s="175">
        <v>0</v>
      </c>
      <c r="E54" s="175">
        <v>0</v>
      </c>
      <c r="F54" s="175">
        <f t="shared" si="10"/>
        <v>0</v>
      </c>
      <c r="G54" s="175">
        <v>0</v>
      </c>
      <c r="H54" s="175">
        <v>0</v>
      </c>
      <c r="I54" s="175">
        <f t="shared" si="6"/>
        <v>0</v>
      </c>
    </row>
    <row r="55" spans="2:9" ht="12.75">
      <c r="B55" s="196" t="s">
        <v>382</v>
      </c>
      <c r="C55" s="197"/>
      <c r="D55" s="175">
        <v>6998979.2</v>
      </c>
      <c r="E55" s="175">
        <v>7794779.359999999</v>
      </c>
      <c r="F55" s="175">
        <f t="shared" si="10"/>
        <v>14793758.559999999</v>
      </c>
      <c r="G55" s="175">
        <v>14793758.56</v>
      </c>
      <c r="H55" s="175">
        <v>12199714.15</v>
      </c>
      <c r="I55" s="175">
        <f t="shared" si="6"/>
        <v>0</v>
      </c>
    </row>
    <row r="56" spans="2:9" ht="12.75">
      <c r="B56" s="196" t="s">
        <v>383</v>
      </c>
      <c r="C56" s="197"/>
      <c r="D56" s="175">
        <v>0</v>
      </c>
      <c r="E56" s="175">
        <v>0</v>
      </c>
      <c r="F56" s="175">
        <f t="shared" si="10"/>
        <v>0</v>
      </c>
      <c r="G56" s="175">
        <v>0</v>
      </c>
      <c r="H56" s="175">
        <v>0</v>
      </c>
      <c r="I56" s="175">
        <f t="shared" si="6"/>
        <v>0</v>
      </c>
    </row>
    <row r="57" spans="2:9" ht="12.75">
      <c r="B57" s="196" t="s">
        <v>384</v>
      </c>
      <c r="C57" s="197"/>
      <c r="D57" s="175">
        <v>3101550</v>
      </c>
      <c r="E57" s="175">
        <v>-2570019.5999999996</v>
      </c>
      <c r="F57" s="175">
        <f t="shared" si="10"/>
        <v>531530.4000000004</v>
      </c>
      <c r="G57" s="175">
        <v>531530.4000000004</v>
      </c>
      <c r="H57" s="175">
        <v>531530.4000000004</v>
      </c>
      <c r="I57" s="175">
        <f t="shared" si="6"/>
        <v>0</v>
      </c>
    </row>
    <row r="58" spans="2:9" ht="12.75">
      <c r="B58" s="196" t="s">
        <v>385</v>
      </c>
      <c r="C58" s="197"/>
      <c r="D58" s="175">
        <v>1382345</v>
      </c>
      <c r="E58" s="175">
        <v>106282.35999999999</v>
      </c>
      <c r="F58" s="175">
        <f t="shared" si="10"/>
        <v>1488627.3599999999</v>
      </c>
      <c r="G58" s="175">
        <v>1488627.36</v>
      </c>
      <c r="H58" s="175">
        <v>1488627.36</v>
      </c>
      <c r="I58" s="175">
        <f t="shared" si="6"/>
        <v>0</v>
      </c>
    </row>
    <row r="59" spans="2:9" ht="12.75">
      <c r="B59" s="194" t="s">
        <v>386</v>
      </c>
      <c r="C59" s="195"/>
      <c r="D59" s="175">
        <f>SUM(D60:D62)</f>
        <v>7969477</v>
      </c>
      <c r="E59" s="175">
        <f>SUM(E60:E62)</f>
        <v>75607357.85</v>
      </c>
      <c r="F59" s="175">
        <f>SUM(F60:F62)</f>
        <v>83576834.85</v>
      </c>
      <c r="G59" s="175">
        <f>SUM(G60:G62)</f>
        <v>80694384.9</v>
      </c>
      <c r="H59" s="175">
        <f>SUM(H60:H62)</f>
        <v>76526919.85</v>
      </c>
      <c r="I59" s="175">
        <f t="shared" si="6"/>
        <v>2882449.949999988</v>
      </c>
    </row>
    <row r="60" spans="2:9" ht="12.75">
      <c r="B60" s="196" t="s">
        <v>387</v>
      </c>
      <c r="C60" s="197"/>
      <c r="D60" s="175">
        <v>6915788</v>
      </c>
      <c r="E60" s="175">
        <v>75261046.85</v>
      </c>
      <c r="F60" s="175">
        <f t="shared" si="10"/>
        <v>82176834.85</v>
      </c>
      <c r="G60" s="175">
        <v>79294384.9</v>
      </c>
      <c r="H60" s="175">
        <v>76526919.85</v>
      </c>
      <c r="I60" s="175">
        <f t="shared" si="6"/>
        <v>2882449.949999988</v>
      </c>
    </row>
    <row r="61" spans="2:9" ht="12.75">
      <c r="B61" s="196" t="s">
        <v>388</v>
      </c>
      <c r="C61" s="197"/>
      <c r="D61" s="175">
        <v>0</v>
      </c>
      <c r="E61" s="175">
        <v>0</v>
      </c>
      <c r="F61" s="175">
        <f t="shared" si="10"/>
        <v>0</v>
      </c>
      <c r="G61" s="175">
        <v>0</v>
      </c>
      <c r="H61" s="175">
        <v>0</v>
      </c>
      <c r="I61" s="175">
        <f t="shared" si="6"/>
        <v>0</v>
      </c>
    </row>
    <row r="62" spans="2:9" ht="12.75">
      <c r="B62" s="196" t="s">
        <v>389</v>
      </c>
      <c r="C62" s="197"/>
      <c r="D62" s="175">
        <v>1053689</v>
      </c>
      <c r="E62" s="175">
        <v>346311</v>
      </c>
      <c r="F62" s="175">
        <f t="shared" si="10"/>
        <v>1400000</v>
      </c>
      <c r="G62" s="175">
        <v>1400000</v>
      </c>
      <c r="H62" s="175">
        <v>0</v>
      </c>
      <c r="I62" s="175">
        <f t="shared" si="6"/>
        <v>0</v>
      </c>
    </row>
    <row r="63" spans="2:9" ht="12.75">
      <c r="B63" s="200" t="s">
        <v>390</v>
      </c>
      <c r="C63" s="201"/>
      <c r="D63" s="175">
        <f>D64+D65+D66+D67+D68+D70+D71</f>
        <v>1000000</v>
      </c>
      <c r="E63" s="175">
        <f>E64+E65+E66+E67+E68+E70+E71</f>
        <v>-822069.24</v>
      </c>
      <c r="F63" s="175">
        <f>F64+F65+F66+F67+F68+F70+F71</f>
        <v>177930.76</v>
      </c>
      <c r="G63" s="175">
        <f>G64+G65+G66+G67+G68+G70+G71</f>
        <v>177930.76</v>
      </c>
      <c r="H63" s="175">
        <f>H64+H65+H66+H67+H68+H70+H71</f>
        <v>177930.76</v>
      </c>
      <c r="I63" s="175">
        <f t="shared" si="6"/>
        <v>0</v>
      </c>
    </row>
    <row r="64" spans="2:9" ht="12.75">
      <c r="B64" s="196" t="s">
        <v>391</v>
      </c>
      <c r="C64" s="197"/>
      <c r="D64" s="175">
        <v>0</v>
      </c>
      <c r="E64" s="175">
        <v>0</v>
      </c>
      <c r="F64" s="175">
        <f t="shared" si="10"/>
        <v>0</v>
      </c>
      <c r="G64" s="175">
        <v>0</v>
      </c>
      <c r="H64" s="175">
        <v>0</v>
      </c>
      <c r="I64" s="175">
        <f t="shared" si="6"/>
        <v>0</v>
      </c>
    </row>
    <row r="65" spans="2:9" ht="12.75">
      <c r="B65" s="196" t="s">
        <v>392</v>
      </c>
      <c r="C65" s="197"/>
      <c r="D65" s="175">
        <v>0</v>
      </c>
      <c r="E65" s="175">
        <v>0</v>
      </c>
      <c r="F65" s="175">
        <f t="shared" si="10"/>
        <v>0</v>
      </c>
      <c r="G65" s="175">
        <v>0</v>
      </c>
      <c r="H65" s="175">
        <v>0</v>
      </c>
      <c r="I65" s="175">
        <f t="shared" si="6"/>
        <v>0</v>
      </c>
    </row>
    <row r="66" spans="2:9" ht="12.75">
      <c r="B66" s="196" t="s">
        <v>393</v>
      </c>
      <c r="C66" s="197"/>
      <c r="D66" s="175">
        <v>0</v>
      </c>
      <c r="E66" s="175">
        <v>0</v>
      </c>
      <c r="F66" s="175">
        <f t="shared" si="10"/>
        <v>0</v>
      </c>
      <c r="G66" s="175">
        <v>0</v>
      </c>
      <c r="H66" s="175">
        <v>0</v>
      </c>
      <c r="I66" s="175">
        <f t="shared" si="6"/>
        <v>0</v>
      </c>
    </row>
    <row r="67" spans="2:9" ht="12.75">
      <c r="B67" s="196" t="s">
        <v>394</v>
      </c>
      <c r="C67" s="197"/>
      <c r="D67" s="175">
        <v>0</v>
      </c>
      <c r="E67" s="175">
        <v>0</v>
      </c>
      <c r="F67" s="175">
        <f t="shared" si="10"/>
        <v>0</v>
      </c>
      <c r="G67" s="175">
        <v>0</v>
      </c>
      <c r="H67" s="175">
        <v>0</v>
      </c>
      <c r="I67" s="175">
        <f t="shared" si="6"/>
        <v>0</v>
      </c>
    </row>
    <row r="68" spans="2:9" ht="12.75">
      <c r="B68" s="196" t="s">
        <v>395</v>
      </c>
      <c r="C68" s="197"/>
      <c r="D68" s="175">
        <v>1000000</v>
      </c>
      <c r="E68" s="175">
        <v>-822069.24</v>
      </c>
      <c r="F68" s="175">
        <f t="shared" si="10"/>
        <v>177930.76</v>
      </c>
      <c r="G68" s="175">
        <v>177930.76</v>
      </c>
      <c r="H68" s="175">
        <v>177930.76</v>
      </c>
      <c r="I68" s="175">
        <f t="shared" si="6"/>
        <v>0</v>
      </c>
    </row>
    <row r="69" spans="2:9" ht="12.75">
      <c r="B69" s="202" t="s">
        <v>396</v>
      </c>
      <c r="C69" s="197"/>
      <c r="D69" s="175">
        <v>1000000</v>
      </c>
      <c r="E69" s="175">
        <v>0</v>
      </c>
      <c r="F69" s="175">
        <f t="shared" si="10"/>
        <v>1000000</v>
      </c>
      <c r="G69" s="175">
        <v>1000000</v>
      </c>
      <c r="H69" s="175">
        <v>0</v>
      </c>
      <c r="I69" s="175">
        <f t="shared" si="6"/>
        <v>0</v>
      </c>
    </row>
    <row r="70" spans="2:9" ht="12.75">
      <c r="B70" s="196" t="s">
        <v>397</v>
      </c>
      <c r="C70" s="197"/>
      <c r="D70" s="175">
        <v>0</v>
      </c>
      <c r="E70" s="175">
        <v>0</v>
      </c>
      <c r="F70" s="175">
        <f t="shared" si="10"/>
        <v>0</v>
      </c>
      <c r="G70" s="175">
        <v>0</v>
      </c>
      <c r="H70" s="175">
        <v>0</v>
      </c>
      <c r="I70" s="175">
        <f t="shared" si="6"/>
        <v>0</v>
      </c>
    </row>
    <row r="71" spans="2:9" ht="12.75">
      <c r="B71" s="196" t="s">
        <v>398</v>
      </c>
      <c r="C71" s="197"/>
      <c r="D71" s="175">
        <v>0</v>
      </c>
      <c r="E71" s="175">
        <v>0</v>
      </c>
      <c r="F71" s="175">
        <f t="shared" si="10"/>
        <v>0</v>
      </c>
      <c r="G71" s="175">
        <v>0</v>
      </c>
      <c r="H71" s="175">
        <v>0</v>
      </c>
      <c r="I71" s="175">
        <f t="shared" si="6"/>
        <v>0</v>
      </c>
    </row>
    <row r="72" spans="2:9" ht="12.75">
      <c r="B72" s="194" t="s">
        <v>399</v>
      </c>
      <c r="C72" s="195"/>
      <c r="D72" s="175">
        <f>SUM(D73:D75)</f>
        <v>2316999037</v>
      </c>
      <c r="E72" s="175">
        <f>SUM(E73:E75)</f>
        <v>90788305.72000004</v>
      </c>
      <c r="F72" s="175">
        <f>SUM(F73:F75)</f>
        <v>2407787342.7200003</v>
      </c>
      <c r="G72" s="175">
        <f>SUM(G73:G75)</f>
        <v>2407787342.7200003</v>
      </c>
      <c r="H72" s="175">
        <f>SUM(H73:H75)</f>
        <v>2407780496.7200003</v>
      </c>
      <c r="I72" s="175">
        <f t="shared" si="6"/>
        <v>0</v>
      </c>
    </row>
    <row r="73" spans="2:9" ht="12.75">
      <c r="B73" s="196" t="s">
        <v>400</v>
      </c>
      <c r="C73" s="197"/>
      <c r="D73" s="175">
        <v>2117161537</v>
      </c>
      <c r="E73" s="175">
        <v>97063638.26</v>
      </c>
      <c r="F73" s="175">
        <f t="shared" si="10"/>
        <v>2214225175.26</v>
      </c>
      <c r="G73" s="175">
        <v>2214225175.26</v>
      </c>
      <c r="H73" s="175">
        <v>2214218329.26</v>
      </c>
      <c r="I73" s="175">
        <f t="shared" si="6"/>
        <v>0</v>
      </c>
    </row>
    <row r="74" spans="2:9" ht="12.75">
      <c r="B74" s="196" t="s">
        <v>401</v>
      </c>
      <c r="C74" s="197"/>
      <c r="D74" s="175">
        <v>0</v>
      </c>
      <c r="E74" s="175">
        <v>0</v>
      </c>
      <c r="F74" s="175">
        <f t="shared" si="10"/>
        <v>0</v>
      </c>
      <c r="G74" s="175">
        <v>0</v>
      </c>
      <c r="H74" s="175">
        <v>0</v>
      </c>
      <c r="I74" s="175">
        <f t="shared" si="6"/>
        <v>0</v>
      </c>
    </row>
    <row r="75" spans="2:9" ht="12.75">
      <c r="B75" s="196" t="s">
        <v>402</v>
      </c>
      <c r="C75" s="197"/>
      <c r="D75" s="175">
        <v>199837500</v>
      </c>
      <c r="E75" s="175">
        <v>-6275332.539999962</v>
      </c>
      <c r="F75" s="175">
        <f t="shared" si="10"/>
        <v>193562167.46000004</v>
      </c>
      <c r="G75" s="175">
        <v>193562167.45999992</v>
      </c>
      <c r="H75" s="175">
        <v>193562167.45999992</v>
      </c>
      <c r="I75" s="175">
        <f t="shared" si="6"/>
        <v>0</v>
      </c>
    </row>
    <row r="76" spans="2:9" ht="12.75">
      <c r="B76" s="194" t="s">
        <v>403</v>
      </c>
      <c r="C76" s="195"/>
      <c r="D76" s="175">
        <f>SUM(D77:D83)</f>
        <v>426204128</v>
      </c>
      <c r="E76" s="175">
        <f>SUM(E77:E83)</f>
        <v>4622453049.179999</v>
      </c>
      <c r="F76" s="175">
        <f>SUM(F77:F83)</f>
        <v>5048657177.179999</v>
      </c>
      <c r="G76" s="175">
        <f>SUM(G77:G83)</f>
        <v>5048657177.179999</v>
      </c>
      <c r="H76" s="175">
        <f>SUM(H77:H83)</f>
        <v>5048657177.179999</v>
      </c>
      <c r="I76" s="175">
        <f t="shared" si="6"/>
        <v>0</v>
      </c>
    </row>
    <row r="77" spans="2:9" ht="12.75">
      <c r="B77" s="196" t="s">
        <v>404</v>
      </c>
      <c r="C77" s="197"/>
      <c r="D77" s="175">
        <v>0</v>
      </c>
      <c r="E77" s="175">
        <v>4647213449.809999</v>
      </c>
      <c r="F77" s="175">
        <f t="shared" si="10"/>
        <v>4647213449.809999</v>
      </c>
      <c r="G77" s="175">
        <v>4647213449.809999</v>
      </c>
      <c r="H77" s="175">
        <v>4647213449.809999</v>
      </c>
      <c r="I77" s="175">
        <f t="shared" si="6"/>
        <v>0</v>
      </c>
    </row>
    <row r="78" spans="2:9" ht="12.75">
      <c r="B78" s="196" t="s">
        <v>405</v>
      </c>
      <c r="C78" s="197"/>
      <c r="D78" s="175">
        <v>415204128</v>
      </c>
      <c r="E78" s="175">
        <v>-13760400.63</v>
      </c>
      <c r="F78" s="175">
        <f t="shared" si="10"/>
        <v>401443727.37</v>
      </c>
      <c r="G78" s="175">
        <v>401443727.37</v>
      </c>
      <c r="H78" s="175">
        <v>401443727.37</v>
      </c>
      <c r="I78" s="175">
        <f t="shared" si="6"/>
        <v>0</v>
      </c>
    </row>
    <row r="79" spans="2:9" ht="12.75">
      <c r="B79" s="196" t="s">
        <v>406</v>
      </c>
      <c r="C79" s="197"/>
      <c r="D79" s="175">
        <v>0</v>
      </c>
      <c r="E79" s="175">
        <v>0</v>
      </c>
      <c r="F79" s="175">
        <f t="shared" si="10"/>
        <v>0</v>
      </c>
      <c r="G79" s="175">
        <v>0</v>
      </c>
      <c r="H79" s="175">
        <v>0</v>
      </c>
      <c r="I79" s="175">
        <f t="shared" si="6"/>
        <v>0</v>
      </c>
    </row>
    <row r="80" spans="2:9" ht="12.75">
      <c r="B80" s="196" t="s">
        <v>407</v>
      </c>
      <c r="C80" s="197"/>
      <c r="D80" s="175">
        <v>0</v>
      </c>
      <c r="E80" s="175">
        <v>0</v>
      </c>
      <c r="F80" s="175">
        <f t="shared" si="10"/>
        <v>0</v>
      </c>
      <c r="G80" s="175">
        <v>0</v>
      </c>
      <c r="H80" s="175">
        <v>0</v>
      </c>
      <c r="I80" s="175">
        <f t="shared" si="6"/>
        <v>0</v>
      </c>
    </row>
    <row r="81" spans="2:9" ht="12.75">
      <c r="B81" s="196" t="s">
        <v>408</v>
      </c>
      <c r="C81" s="197"/>
      <c r="D81" s="175">
        <v>0</v>
      </c>
      <c r="E81" s="175">
        <v>0</v>
      </c>
      <c r="F81" s="175">
        <f t="shared" si="10"/>
        <v>0</v>
      </c>
      <c r="G81" s="175">
        <v>0</v>
      </c>
      <c r="H81" s="175">
        <v>0</v>
      </c>
      <c r="I81" s="175">
        <f t="shared" si="6"/>
        <v>0</v>
      </c>
    </row>
    <row r="82" spans="2:9" ht="12.75">
      <c r="B82" s="196" t="s">
        <v>409</v>
      </c>
      <c r="C82" s="197"/>
      <c r="D82" s="175">
        <v>0</v>
      </c>
      <c r="E82" s="175">
        <v>0</v>
      </c>
      <c r="F82" s="175">
        <f t="shared" si="10"/>
        <v>0</v>
      </c>
      <c r="G82" s="175">
        <v>0</v>
      </c>
      <c r="H82" s="175">
        <v>0</v>
      </c>
      <c r="I82" s="175">
        <f t="shared" si="6"/>
        <v>0</v>
      </c>
    </row>
    <row r="83" spans="2:9" ht="12.75">
      <c r="B83" s="196" t="s">
        <v>410</v>
      </c>
      <c r="C83" s="197"/>
      <c r="D83" s="175">
        <v>11000000</v>
      </c>
      <c r="E83" s="175">
        <v>-11000000</v>
      </c>
      <c r="F83" s="175">
        <f t="shared" si="10"/>
        <v>0</v>
      </c>
      <c r="G83" s="175">
        <v>0</v>
      </c>
      <c r="H83" s="175">
        <v>0</v>
      </c>
      <c r="I83" s="175">
        <f t="shared" si="6"/>
        <v>0</v>
      </c>
    </row>
    <row r="84" spans="2:9" ht="12.75">
      <c r="B84" s="203"/>
      <c r="C84" s="204"/>
      <c r="D84" s="205"/>
      <c r="E84" s="206"/>
      <c r="F84" s="206"/>
      <c r="G84" s="206"/>
      <c r="H84" s="206"/>
      <c r="I84" s="206"/>
    </row>
    <row r="85" spans="2:9" ht="12.75">
      <c r="B85" s="207" t="s">
        <v>411</v>
      </c>
      <c r="C85" s="208"/>
      <c r="D85" s="209">
        <f aca="true" t="shared" si="12" ref="D85:I85">D86+D104+D94+D114+D124+D134+D138+D147+D151</f>
        <v>11774804337</v>
      </c>
      <c r="E85" s="209">
        <f>E86+E104+E94+E114+E124+E134+E138+E147+E151</f>
        <v>2184724734.67</v>
      </c>
      <c r="F85" s="209">
        <f t="shared" si="12"/>
        <v>13959529071.669996</v>
      </c>
      <c r="G85" s="209">
        <f t="shared" si="12"/>
        <v>13753417834.819998</v>
      </c>
      <c r="H85" s="209">
        <f t="shared" si="12"/>
        <v>13752789786.859999</v>
      </c>
      <c r="I85" s="209">
        <f t="shared" si="12"/>
        <v>206111236.84999958</v>
      </c>
    </row>
    <row r="86" spans="2:9" ht="12.75">
      <c r="B86" s="194" t="s">
        <v>338</v>
      </c>
      <c r="C86" s="195"/>
      <c r="D86" s="175">
        <f>SUM(D87:D93)</f>
        <v>0</v>
      </c>
      <c r="E86" s="175">
        <f>SUM(E87:E93)</f>
        <v>832043470.4399999</v>
      </c>
      <c r="F86" s="175">
        <f>SUM(F87:F93)</f>
        <v>832043470.4399999</v>
      </c>
      <c r="G86" s="175">
        <f>SUM(G87:G93)</f>
        <v>830511150.3499999</v>
      </c>
      <c r="H86" s="175">
        <f>SUM(H87:H93)</f>
        <v>830511150.3499999</v>
      </c>
      <c r="I86" s="175">
        <f aca="true" t="shared" si="13" ref="I86:I149">F86-G86</f>
        <v>1532320.0900000334</v>
      </c>
    </row>
    <row r="87" spans="2:9" ht="12.75">
      <c r="B87" s="196" t="s">
        <v>339</v>
      </c>
      <c r="C87" s="197"/>
      <c r="D87" s="175">
        <v>0</v>
      </c>
      <c r="E87" s="175">
        <v>354312479.15</v>
      </c>
      <c r="F87" s="175">
        <f aca="true" t="shared" si="14" ref="F87:F103">D87+E87</f>
        <v>354312479.15</v>
      </c>
      <c r="G87" s="175">
        <v>353631341.14</v>
      </c>
      <c r="H87" s="175">
        <v>353631341.14</v>
      </c>
      <c r="I87" s="175">
        <f t="shared" si="13"/>
        <v>681138.0099999905</v>
      </c>
    </row>
    <row r="88" spans="2:9" ht="12.75">
      <c r="B88" s="196" t="s">
        <v>340</v>
      </c>
      <c r="C88" s="197"/>
      <c r="D88" s="175">
        <v>0</v>
      </c>
      <c r="E88" s="175">
        <v>13098947.36</v>
      </c>
      <c r="F88" s="175">
        <f t="shared" si="14"/>
        <v>13098947.36</v>
      </c>
      <c r="G88" s="175">
        <v>13062947.36</v>
      </c>
      <c r="H88" s="175">
        <v>13062947.36</v>
      </c>
      <c r="I88" s="175">
        <f t="shared" si="13"/>
        <v>36000</v>
      </c>
    </row>
    <row r="89" spans="2:9" ht="12.75">
      <c r="B89" s="196" t="s">
        <v>341</v>
      </c>
      <c r="C89" s="197"/>
      <c r="D89" s="175">
        <v>0</v>
      </c>
      <c r="E89" s="175">
        <v>162516083</v>
      </c>
      <c r="F89" s="175">
        <f t="shared" si="14"/>
        <v>162516083</v>
      </c>
      <c r="G89" s="175">
        <v>162096520.6</v>
      </c>
      <c r="H89" s="175">
        <v>162096520.6</v>
      </c>
      <c r="I89" s="175">
        <f t="shared" si="13"/>
        <v>419562.40000000596</v>
      </c>
    </row>
    <row r="90" spans="2:9" ht="12.75">
      <c r="B90" s="196" t="s">
        <v>342</v>
      </c>
      <c r="C90" s="197"/>
      <c r="D90" s="175">
        <v>0</v>
      </c>
      <c r="E90" s="175">
        <v>26990984.27</v>
      </c>
      <c r="F90" s="175">
        <f t="shared" si="14"/>
        <v>26990984.27</v>
      </c>
      <c r="G90" s="175">
        <v>26685386.43</v>
      </c>
      <c r="H90" s="175">
        <v>26685386.43</v>
      </c>
      <c r="I90" s="175">
        <f t="shared" si="13"/>
        <v>305597.83999999985</v>
      </c>
    </row>
    <row r="91" spans="2:9" ht="12.75">
      <c r="B91" s="196" t="s">
        <v>343</v>
      </c>
      <c r="C91" s="197"/>
      <c r="D91" s="175">
        <v>0</v>
      </c>
      <c r="E91" s="175">
        <v>258780711.61</v>
      </c>
      <c r="F91" s="175">
        <f t="shared" si="14"/>
        <v>258780711.61</v>
      </c>
      <c r="G91" s="175">
        <v>258761810.41</v>
      </c>
      <c r="H91" s="175">
        <v>258761810.41</v>
      </c>
      <c r="I91" s="175">
        <f t="shared" si="13"/>
        <v>18901.20000001788</v>
      </c>
    </row>
    <row r="92" spans="2:9" ht="12.75">
      <c r="B92" s="196" t="s">
        <v>344</v>
      </c>
      <c r="C92" s="197"/>
      <c r="D92" s="175">
        <v>0</v>
      </c>
      <c r="E92" s="175">
        <v>0</v>
      </c>
      <c r="F92" s="175">
        <f t="shared" si="14"/>
        <v>0</v>
      </c>
      <c r="G92" s="175">
        <v>0</v>
      </c>
      <c r="H92" s="175">
        <v>0</v>
      </c>
      <c r="I92" s="175">
        <f t="shared" si="13"/>
        <v>0</v>
      </c>
    </row>
    <row r="93" spans="2:9" ht="12.75">
      <c r="B93" s="196" t="s">
        <v>345</v>
      </c>
      <c r="C93" s="197"/>
      <c r="D93" s="175">
        <v>0</v>
      </c>
      <c r="E93" s="175">
        <v>16344265.05</v>
      </c>
      <c r="F93" s="175">
        <f t="shared" si="14"/>
        <v>16344265.05</v>
      </c>
      <c r="G93" s="175">
        <v>16273144.41</v>
      </c>
      <c r="H93" s="175">
        <v>16273144.41</v>
      </c>
      <c r="I93" s="175">
        <f t="shared" si="13"/>
        <v>71120.6400000006</v>
      </c>
    </row>
    <row r="94" spans="2:9" ht="12.75">
      <c r="B94" s="194" t="s">
        <v>346</v>
      </c>
      <c r="C94" s="195"/>
      <c r="D94" s="175">
        <f>SUM(D95:D103)</f>
        <v>2600000</v>
      </c>
      <c r="E94" s="175">
        <f>SUM(E95:E103)</f>
        <v>29428.69000000006</v>
      </c>
      <c r="F94" s="175">
        <f>SUM(F95:F103)</f>
        <v>2629428.6900000004</v>
      </c>
      <c r="G94" s="175">
        <f>SUM(G95:G103)</f>
        <v>2299827.76</v>
      </c>
      <c r="H94" s="175">
        <f>SUM(H95:H103)</f>
        <v>1673656.9600000002</v>
      </c>
      <c r="I94" s="175">
        <f t="shared" si="13"/>
        <v>329600.93000000063</v>
      </c>
    </row>
    <row r="95" spans="2:9" ht="12.75">
      <c r="B95" s="196" t="s">
        <v>347</v>
      </c>
      <c r="C95" s="197"/>
      <c r="D95" s="175">
        <v>0</v>
      </c>
      <c r="E95" s="175">
        <v>1078450.27</v>
      </c>
      <c r="F95" s="175">
        <f t="shared" si="14"/>
        <v>1078450.27</v>
      </c>
      <c r="G95" s="175">
        <v>965982.44</v>
      </c>
      <c r="H95" s="175">
        <v>965982.44</v>
      </c>
      <c r="I95" s="175">
        <f t="shared" si="13"/>
        <v>112467.83000000007</v>
      </c>
    </row>
    <row r="96" spans="2:9" ht="12.75">
      <c r="B96" s="196" t="s">
        <v>348</v>
      </c>
      <c r="C96" s="197"/>
      <c r="D96" s="175">
        <v>2600000</v>
      </c>
      <c r="E96" s="175">
        <v>-1896999.9</v>
      </c>
      <c r="F96" s="175">
        <f t="shared" si="14"/>
        <v>703000.1000000001</v>
      </c>
      <c r="G96" s="175">
        <v>702997.84</v>
      </c>
      <c r="H96" s="175">
        <v>76827.04</v>
      </c>
      <c r="I96" s="175">
        <f t="shared" si="13"/>
        <v>2.2600000001257285</v>
      </c>
    </row>
    <row r="97" spans="2:9" ht="12.75">
      <c r="B97" s="196" t="s">
        <v>349</v>
      </c>
      <c r="C97" s="197"/>
      <c r="D97" s="175">
        <v>0</v>
      </c>
      <c r="E97" s="175">
        <v>0</v>
      </c>
      <c r="F97" s="175">
        <f t="shared" si="14"/>
        <v>0</v>
      </c>
      <c r="G97" s="175">
        <v>0</v>
      </c>
      <c r="H97" s="175">
        <v>0</v>
      </c>
      <c r="I97" s="175">
        <f t="shared" si="13"/>
        <v>0</v>
      </c>
    </row>
    <row r="98" spans="2:9" ht="12.75">
      <c r="B98" s="196" t="s">
        <v>350</v>
      </c>
      <c r="C98" s="197"/>
      <c r="D98" s="175">
        <v>0</v>
      </c>
      <c r="E98" s="175">
        <v>25953.37</v>
      </c>
      <c r="F98" s="175">
        <f t="shared" si="14"/>
        <v>25953.37</v>
      </c>
      <c r="G98" s="175">
        <v>25953.37</v>
      </c>
      <c r="H98" s="175">
        <v>25953.37</v>
      </c>
      <c r="I98" s="175">
        <f t="shared" si="13"/>
        <v>0</v>
      </c>
    </row>
    <row r="99" spans="2:9" ht="12.75">
      <c r="B99" s="196" t="s">
        <v>351</v>
      </c>
      <c r="C99" s="197"/>
      <c r="D99" s="175">
        <v>0</v>
      </c>
      <c r="E99" s="175">
        <v>0</v>
      </c>
      <c r="F99" s="175">
        <f t="shared" si="14"/>
        <v>0</v>
      </c>
      <c r="G99" s="175">
        <v>0</v>
      </c>
      <c r="H99" s="175">
        <v>0</v>
      </c>
      <c r="I99" s="175">
        <f t="shared" si="13"/>
        <v>0</v>
      </c>
    </row>
    <row r="100" spans="2:9" ht="12.75">
      <c r="B100" s="196" t="s">
        <v>352</v>
      </c>
      <c r="C100" s="197"/>
      <c r="D100" s="175">
        <v>0</v>
      </c>
      <c r="E100" s="175">
        <v>417392.6</v>
      </c>
      <c r="F100" s="175">
        <f t="shared" si="14"/>
        <v>417392.6</v>
      </c>
      <c r="G100" s="175">
        <v>267392.6</v>
      </c>
      <c r="H100" s="175">
        <v>267392.6</v>
      </c>
      <c r="I100" s="175">
        <f t="shared" si="13"/>
        <v>150000</v>
      </c>
    </row>
    <row r="101" spans="2:9" ht="12.75">
      <c r="B101" s="196" t="s">
        <v>353</v>
      </c>
      <c r="C101" s="197"/>
      <c r="D101" s="175">
        <v>0</v>
      </c>
      <c r="E101" s="175">
        <v>248529.08</v>
      </c>
      <c r="F101" s="175">
        <f t="shared" si="14"/>
        <v>248529.08</v>
      </c>
      <c r="G101" s="175">
        <v>245274.8</v>
      </c>
      <c r="H101" s="175">
        <v>245274.8</v>
      </c>
      <c r="I101" s="175">
        <f t="shared" si="13"/>
        <v>3254.279999999999</v>
      </c>
    </row>
    <row r="102" spans="2:9" ht="12.75">
      <c r="B102" s="196" t="s">
        <v>354</v>
      </c>
      <c r="C102" s="197"/>
      <c r="D102" s="175">
        <v>0</v>
      </c>
      <c r="E102" s="175">
        <v>0</v>
      </c>
      <c r="F102" s="175">
        <f t="shared" si="14"/>
        <v>0</v>
      </c>
      <c r="G102" s="175">
        <v>0</v>
      </c>
      <c r="H102" s="175">
        <v>0</v>
      </c>
      <c r="I102" s="175">
        <f t="shared" si="13"/>
        <v>0</v>
      </c>
    </row>
    <row r="103" spans="2:9" ht="12.75">
      <c r="B103" s="196" t="s">
        <v>355</v>
      </c>
      <c r="C103" s="197"/>
      <c r="D103" s="175">
        <v>0</v>
      </c>
      <c r="E103" s="175">
        <v>156103.27</v>
      </c>
      <c r="F103" s="175">
        <f t="shared" si="14"/>
        <v>156103.27</v>
      </c>
      <c r="G103" s="175">
        <v>92226.71</v>
      </c>
      <c r="H103" s="175">
        <v>92226.71</v>
      </c>
      <c r="I103" s="175">
        <f t="shared" si="13"/>
        <v>63876.55999999998</v>
      </c>
    </row>
    <row r="104" spans="2:9" ht="12.75">
      <c r="B104" s="194" t="s">
        <v>356</v>
      </c>
      <c r="C104" s="195"/>
      <c r="D104" s="175">
        <f>SUM(D105:D113)</f>
        <v>0</v>
      </c>
      <c r="E104" s="175">
        <f>SUM(E105:E113)</f>
        <v>104241311.78</v>
      </c>
      <c r="F104" s="175">
        <f>SUM(F105:F113)</f>
        <v>104241311.78</v>
      </c>
      <c r="G104" s="175">
        <f>SUM(G105:G113)</f>
        <v>103819570.66000001</v>
      </c>
      <c r="H104" s="175">
        <f>SUM(H105:H113)</f>
        <v>103817693.5</v>
      </c>
      <c r="I104" s="175">
        <f t="shared" si="13"/>
        <v>421741.11999998987</v>
      </c>
    </row>
    <row r="105" spans="2:9" ht="12.75">
      <c r="B105" s="196" t="s">
        <v>357</v>
      </c>
      <c r="C105" s="197"/>
      <c r="D105" s="175">
        <v>0</v>
      </c>
      <c r="E105" s="175">
        <v>162400</v>
      </c>
      <c r="F105" s="175">
        <f>D105+E105</f>
        <v>162400</v>
      </c>
      <c r="G105" s="175">
        <v>162400</v>
      </c>
      <c r="H105" s="175">
        <v>162400</v>
      </c>
      <c r="I105" s="175">
        <f t="shared" si="13"/>
        <v>0</v>
      </c>
    </row>
    <row r="106" spans="2:9" ht="12.75">
      <c r="B106" s="196" t="s">
        <v>358</v>
      </c>
      <c r="C106" s="197"/>
      <c r="D106" s="175">
        <v>0</v>
      </c>
      <c r="E106" s="175">
        <v>34706.85</v>
      </c>
      <c r="F106" s="175">
        <f aca="true" t="shared" si="15" ref="F106:F113">D106+E106</f>
        <v>34706.85</v>
      </c>
      <c r="G106" s="175">
        <v>34706.85</v>
      </c>
      <c r="H106" s="175">
        <v>34706.85</v>
      </c>
      <c r="I106" s="175">
        <f t="shared" si="13"/>
        <v>0</v>
      </c>
    </row>
    <row r="107" spans="2:9" ht="12.75">
      <c r="B107" s="196" t="s">
        <v>359</v>
      </c>
      <c r="C107" s="197"/>
      <c r="D107" s="175">
        <v>0</v>
      </c>
      <c r="E107" s="175">
        <v>8816149.8</v>
      </c>
      <c r="F107" s="175">
        <f t="shared" si="15"/>
        <v>8816149.8</v>
      </c>
      <c r="G107" s="175">
        <v>8459348.91</v>
      </c>
      <c r="H107" s="175">
        <v>8459348.91</v>
      </c>
      <c r="I107" s="175">
        <f t="shared" si="13"/>
        <v>356800.8900000006</v>
      </c>
    </row>
    <row r="108" spans="2:9" ht="12.75">
      <c r="B108" s="196" t="s">
        <v>360</v>
      </c>
      <c r="C108" s="197"/>
      <c r="D108" s="175">
        <v>0</v>
      </c>
      <c r="E108" s="175">
        <v>32841019.73</v>
      </c>
      <c r="F108" s="175">
        <f t="shared" si="15"/>
        <v>32841019.73</v>
      </c>
      <c r="G108" s="175">
        <v>32841019.73</v>
      </c>
      <c r="H108" s="175">
        <v>32841019.73</v>
      </c>
      <c r="I108" s="175">
        <f t="shared" si="13"/>
        <v>0</v>
      </c>
    </row>
    <row r="109" spans="2:9" ht="12.75">
      <c r="B109" s="196" t="s">
        <v>361</v>
      </c>
      <c r="C109" s="197"/>
      <c r="D109" s="175">
        <v>0</v>
      </c>
      <c r="E109" s="175">
        <v>62137219.77</v>
      </c>
      <c r="F109" s="175">
        <f t="shared" si="15"/>
        <v>62137219.77</v>
      </c>
      <c r="G109" s="175">
        <v>62107219.77</v>
      </c>
      <c r="H109" s="175">
        <v>62107219.77</v>
      </c>
      <c r="I109" s="175">
        <f t="shared" si="13"/>
        <v>30000</v>
      </c>
    </row>
    <row r="110" spans="2:9" ht="12.75">
      <c r="B110" s="196" t="s">
        <v>362</v>
      </c>
      <c r="C110" s="197"/>
      <c r="D110" s="175">
        <v>0</v>
      </c>
      <c r="E110" s="175">
        <v>0</v>
      </c>
      <c r="F110" s="175">
        <f t="shared" si="15"/>
        <v>0</v>
      </c>
      <c r="G110" s="175">
        <v>0</v>
      </c>
      <c r="H110" s="175">
        <v>0</v>
      </c>
      <c r="I110" s="175">
        <f t="shared" si="13"/>
        <v>0</v>
      </c>
    </row>
    <row r="111" spans="2:9" ht="12.75">
      <c r="B111" s="196" t="s">
        <v>363</v>
      </c>
      <c r="C111" s="197"/>
      <c r="D111" s="175">
        <v>0</v>
      </c>
      <c r="E111" s="175">
        <v>145395.74</v>
      </c>
      <c r="F111" s="175">
        <f t="shared" si="15"/>
        <v>145395.74</v>
      </c>
      <c r="G111" s="175">
        <v>114141.51</v>
      </c>
      <c r="H111" s="175">
        <v>112264.35</v>
      </c>
      <c r="I111" s="175">
        <f t="shared" si="13"/>
        <v>31254.229999999996</v>
      </c>
    </row>
    <row r="112" spans="2:9" ht="12.75">
      <c r="B112" s="196" t="s">
        <v>364</v>
      </c>
      <c r="C112" s="197"/>
      <c r="D112" s="175">
        <v>0</v>
      </c>
      <c r="E112" s="175">
        <v>104419.89</v>
      </c>
      <c r="F112" s="175">
        <f t="shared" si="15"/>
        <v>104419.89</v>
      </c>
      <c r="G112" s="175">
        <v>100733.89</v>
      </c>
      <c r="H112" s="175">
        <v>100733.89</v>
      </c>
      <c r="I112" s="175">
        <f t="shared" si="13"/>
        <v>3686</v>
      </c>
    </row>
    <row r="113" spans="2:9" ht="12.75">
      <c r="B113" s="196" t="s">
        <v>365</v>
      </c>
      <c r="C113" s="197"/>
      <c r="D113" s="175">
        <v>0</v>
      </c>
      <c r="E113" s="175">
        <v>0</v>
      </c>
      <c r="F113" s="175">
        <f t="shared" si="15"/>
        <v>0</v>
      </c>
      <c r="G113" s="175">
        <v>0</v>
      </c>
      <c r="H113" s="175">
        <v>0</v>
      </c>
      <c r="I113" s="175">
        <f t="shared" si="13"/>
        <v>0</v>
      </c>
    </row>
    <row r="114" spans="2:9" ht="25.5" customHeight="1">
      <c r="B114" s="200" t="s">
        <v>366</v>
      </c>
      <c r="C114" s="201"/>
      <c r="D114" s="175">
        <f>SUM(D115:D123)</f>
        <v>9396285963</v>
      </c>
      <c r="E114" s="175">
        <f>SUM(E115:E123)</f>
        <v>988861455.83</v>
      </c>
      <c r="F114" s="175">
        <f>SUM(F115:F123)</f>
        <v>10385147418.829998</v>
      </c>
      <c r="G114" s="175">
        <f>SUM(G115:G123)</f>
        <v>10366589548.179998</v>
      </c>
      <c r="H114" s="175">
        <f>SUM(H115:H123)</f>
        <v>10366589548.179998</v>
      </c>
      <c r="I114" s="175">
        <f t="shared" si="13"/>
        <v>18557870.64999962</v>
      </c>
    </row>
    <row r="115" spans="2:9" ht="12.75">
      <c r="B115" s="196" t="s">
        <v>367</v>
      </c>
      <c r="C115" s="197"/>
      <c r="D115" s="175">
        <v>9196285963</v>
      </c>
      <c r="E115" s="175">
        <v>950375262.21</v>
      </c>
      <c r="F115" s="175">
        <f>D115+E115</f>
        <v>10146661225.21</v>
      </c>
      <c r="G115" s="175">
        <v>10130445623.47</v>
      </c>
      <c r="H115" s="175">
        <v>10130445623.47</v>
      </c>
      <c r="I115" s="175">
        <f t="shared" si="13"/>
        <v>16215601.739999771</v>
      </c>
    </row>
    <row r="116" spans="2:9" ht="12.75">
      <c r="B116" s="196" t="s">
        <v>368</v>
      </c>
      <c r="C116" s="197"/>
      <c r="D116" s="175">
        <v>0</v>
      </c>
      <c r="E116" s="175">
        <v>0</v>
      </c>
      <c r="F116" s="175">
        <f aca="true" t="shared" si="16" ref="F116:F123">D116+E116</f>
        <v>0</v>
      </c>
      <c r="G116" s="175">
        <v>0</v>
      </c>
      <c r="H116" s="175">
        <v>0</v>
      </c>
      <c r="I116" s="175">
        <f t="shared" si="13"/>
        <v>0</v>
      </c>
    </row>
    <row r="117" spans="2:9" ht="12.75">
      <c r="B117" s="196" t="s">
        <v>369</v>
      </c>
      <c r="C117" s="197"/>
      <c r="D117" s="175">
        <v>0</v>
      </c>
      <c r="E117" s="175">
        <v>0</v>
      </c>
      <c r="F117" s="175">
        <f t="shared" si="16"/>
        <v>0</v>
      </c>
      <c r="G117" s="175">
        <v>0</v>
      </c>
      <c r="H117" s="175">
        <v>0</v>
      </c>
      <c r="I117" s="175">
        <f t="shared" si="13"/>
        <v>0</v>
      </c>
    </row>
    <row r="118" spans="2:9" ht="12.75">
      <c r="B118" s="196" t="s">
        <v>370</v>
      </c>
      <c r="C118" s="197"/>
      <c r="D118" s="175">
        <v>0</v>
      </c>
      <c r="E118" s="175">
        <v>15757349.07</v>
      </c>
      <c r="F118" s="175">
        <f t="shared" si="16"/>
        <v>15757349.07</v>
      </c>
      <c r="G118" s="175">
        <v>13415080.16</v>
      </c>
      <c r="H118" s="175">
        <v>13415080.16</v>
      </c>
      <c r="I118" s="175">
        <f t="shared" si="13"/>
        <v>2342268.91</v>
      </c>
    </row>
    <row r="119" spans="2:9" ht="12.75">
      <c r="B119" s="196" t="s">
        <v>371</v>
      </c>
      <c r="C119" s="197"/>
      <c r="D119" s="175">
        <v>200000000</v>
      </c>
      <c r="E119" s="175">
        <v>22728844.55</v>
      </c>
      <c r="F119" s="175">
        <f t="shared" si="16"/>
        <v>222728844.55</v>
      </c>
      <c r="G119" s="175">
        <v>222728844.55</v>
      </c>
      <c r="H119" s="175">
        <v>222728844.55</v>
      </c>
      <c r="I119" s="175">
        <f t="shared" si="13"/>
        <v>0</v>
      </c>
    </row>
    <row r="120" spans="2:9" ht="12.75">
      <c r="B120" s="196" t="s">
        <v>372</v>
      </c>
      <c r="C120" s="197"/>
      <c r="D120" s="175">
        <v>0</v>
      </c>
      <c r="E120" s="175">
        <v>0</v>
      </c>
      <c r="F120" s="175">
        <f t="shared" si="16"/>
        <v>0</v>
      </c>
      <c r="G120" s="175">
        <v>0</v>
      </c>
      <c r="H120" s="175">
        <v>0</v>
      </c>
      <c r="I120" s="175">
        <f t="shared" si="13"/>
        <v>0</v>
      </c>
    </row>
    <row r="121" spans="2:9" ht="12.75">
      <c r="B121" s="196" t="s">
        <v>373</v>
      </c>
      <c r="C121" s="197"/>
      <c r="D121" s="175">
        <v>0</v>
      </c>
      <c r="E121" s="175">
        <v>0</v>
      </c>
      <c r="F121" s="175">
        <f t="shared" si="16"/>
        <v>0</v>
      </c>
      <c r="G121" s="175">
        <v>0</v>
      </c>
      <c r="H121" s="175">
        <v>0</v>
      </c>
      <c r="I121" s="175">
        <f t="shared" si="13"/>
        <v>0</v>
      </c>
    </row>
    <row r="122" spans="2:9" ht="12.75">
      <c r="B122" s="196" t="s">
        <v>374</v>
      </c>
      <c r="C122" s="197"/>
      <c r="D122" s="175">
        <v>0</v>
      </c>
      <c r="E122" s="175">
        <v>0</v>
      </c>
      <c r="F122" s="175">
        <f t="shared" si="16"/>
        <v>0</v>
      </c>
      <c r="G122" s="175">
        <v>0</v>
      </c>
      <c r="H122" s="175">
        <v>0</v>
      </c>
      <c r="I122" s="175">
        <f t="shared" si="13"/>
        <v>0</v>
      </c>
    </row>
    <row r="123" spans="2:9" ht="12.75">
      <c r="B123" s="196" t="s">
        <v>375</v>
      </c>
      <c r="C123" s="197"/>
      <c r="D123" s="175">
        <v>0</v>
      </c>
      <c r="E123" s="175">
        <v>0</v>
      </c>
      <c r="F123" s="175">
        <f t="shared" si="16"/>
        <v>0</v>
      </c>
      <c r="G123" s="175">
        <v>0</v>
      </c>
      <c r="H123" s="175">
        <v>0</v>
      </c>
      <c r="I123" s="175">
        <f t="shared" si="13"/>
        <v>0</v>
      </c>
    </row>
    <row r="124" spans="2:9" ht="12.75">
      <c r="B124" s="194" t="s">
        <v>376</v>
      </c>
      <c r="C124" s="195"/>
      <c r="D124" s="175">
        <f>SUM(D125:D133)</f>
        <v>0</v>
      </c>
      <c r="E124" s="175">
        <f>SUM(E125:E133)</f>
        <v>18500775.88</v>
      </c>
      <c r="F124" s="175">
        <f>SUM(F125:F133)</f>
        <v>18500775.88</v>
      </c>
      <c r="G124" s="175">
        <f>SUM(G125:G133)</f>
        <v>15473723.43</v>
      </c>
      <c r="H124" s="175">
        <f>SUM(H125:H133)</f>
        <v>15473723.43</v>
      </c>
      <c r="I124" s="175">
        <f t="shared" si="13"/>
        <v>3027052.4499999993</v>
      </c>
    </row>
    <row r="125" spans="2:9" ht="12.75">
      <c r="B125" s="196" t="s">
        <v>377</v>
      </c>
      <c r="C125" s="197"/>
      <c r="D125" s="175">
        <v>0</v>
      </c>
      <c r="E125" s="175">
        <v>941662.71</v>
      </c>
      <c r="F125" s="175">
        <f>D125+E125</f>
        <v>941662.71</v>
      </c>
      <c r="G125" s="175">
        <v>708439.43</v>
      </c>
      <c r="H125" s="175">
        <v>708439.43</v>
      </c>
      <c r="I125" s="175">
        <f t="shared" si="13"/>
        <v>233223.2799999999</v>
      </c>
    </row>
    <row r="126" spans="2:9" ht="12.75">
      <c r="B126" s="196" t="s">
        <v>378</v>
      </c>
      <c r="C126" s="197"/>
      <c r="D126" s="175">
        <v>0</v>
      </c>
      <c r="E126" s="175">
        <v>2800</v>
      </c>
      <c r="F126" s="175">
        <f aca="true" t="shared" si="17" ref="F126:F133">D126+E126</f>
        <v>2800</v>
      </c>
      <c r="G126" s="175">
        <v>2784</v>
      </c>
      <c r="H126" s="175">
        <v>2784</v>
      </c>
      <c r="I126" s="175">
        <f t="shared" si="13"/>
        <v>16</v>
      </c>
    </row>
    <row r="127" spans="2:9" ht="12.75">
      <c r="B127" s="196" t="s">
        <v>379</v>
      </c>
      <c r="C127" s="197"/>
      <c r="D127" s="175">
        <v>0</v>
      </c>
      <c r="E127" s="175">
        <v>4000</v>
      </c>
      <c r="F127" s="175">
        <f t="shared" si="17"/>
        <v>4000</v>
      </c>
      <c r="G127" s="175">
        <v>4000</v>
      </c>
      <c r="H127" s="175">
        <v>4000</v>
      </c>
      <c r="I127" s="175">
        <f t="shared" si="13"/>
        <v>0</v>
      </c>
    </row>
    <row r="128" spans="2:9" ht="12.75">
      <c r="B128" s="196" t="s">
        <v>380</v>
      </c>
      <c r="C128" s="197"/>
      <c r="D128" s="175">
        <v>0</v>
      </c>
      <c r="E128" s="175">
        <v>0</v>
      </c>
      <c r="F128" s="175">
        <f t="shared" si="17"/>
        <v>0</v>
      </c>
      <c r="G128" s="175">
        <v>0</v>
      </c>
      <c r="H128" s="175">
        <v>0</v>
      </c>
      <c r="I128" s="175">
        <f t="shared" si="13"/>
        <v>0</v>
      </c>
    </row>
    <row r="129" spans="2:9" ht="12.75">
      <c r="B129" s="196" t="s">
        <v>381</v>
      </c>
      <c r="C129" s="197"/>
      <c r="D129" s="175">
        <v>0</v>
      </c>
      <c r="E129" s="175">
        <v>0</v>
      </c>
      <c r="F129" s="175">
        <f t="shared" si="17"/>
        <v>0</v>
      </c>
      <c r="G129" s="175">
        <v>0</v>
      </c>
      <c r="H129" s="175">
        <v>0</v>
      </c>
      <c r="I129" s="175">
        <f t="shared" si="13"/>
        <v>0</v>
      </c>
    </row>
    <row r="130" spans="2:9" ht="12.75">
      <c r="B130" s="196" t="s">
        <v>382</v>
      </c>
      <c r="C130" s="197"/>
      <c r="D130" s="175">
        <v>0</v>
      </c>
      <c r="E130" s="175">
        <v>2619813.17</v>
      </c>
      <c r="F130" s="175">
        <f t="shared" si="17"/>
        <v>2619813.17</v>
      </c>
      <c r="G130" s="175">
        <v>0</v>
      </c>
      <c r="H130" s="175">
        <v>0</v>
      </c>
      <c r="I130" s="175">
        <f t="shared" si="13"/>
        <v>2619813.17</v>
      </c>
    </row>
    <row r="131" spans="2:9" ht="12.75">
      <c r="B131" s="196" t="s">
        <v>383</v>
      </c>
      <c r="C131" s="197"/>
      <c r="D131" s="175">
        <v>0</v>
      </c>
      <c r="E131" s="175">
        <v>0</v>
      </c>
      <c r="F131" s="175">
        <f t="shared" si="17"/>
        <v>0</v>
      </c>
      <c r="G131" s="175">
        <v>0</v>
      </c>
      <c r="H131" s="175">
        <v>0</v>
      </c>
      <c r="I131" s="175">
        <f t="shared" si="13"/>
        <v>0</v>
      </c>
    </row>
    <row r="132" spans="2:9" ht="12.75">
      <c r="B132" s="196" t="s">
        <v>384</v>
      </c>
      <c r="C132" s="197"/>
      <c r="D132" s="175">
        <v>0</v>
      </c>
      <c r="E132" s="175">
        <v>14250000</v>
      </c>
      <c r="F132" s="175">
        <f t="shared" si="17"/>
        <v>14250000</v>
      </c>
      <c r="G132" s="175">
        <v>14250000</v>
      </c>
      <c r="H132" s="175">
        <v>14250000</v>
      </c>
      <c r="I132" s="175">
        <f t="shared" si="13"/>
        <v>0</v>
      </c>
    </row>
    <row r="133" spans="2:9" ht="12.75">
      <c r="B133" s="196" t="s">
        <v>385</v>
      </c>
      <c r="C133" s="197"/>
      <c r="D133" s="175">
        <v>0</v>
      </c>
      <c r="E133" s="175">
        <v>682500</v>
      </c>
      <c r="F133" s="175">
        <f t="shared" si="17"/>
        <v>682500</v>
      </c>
      <c r="G133" s="175">
        <v>508500</v>
      </c>
      <c r="H133" s="175">
        <v>508500</v>
      </c>
      <c r="I133" s="175">
        <f t="shared" si="13"/>
        <v>174000</v>
      </c>
    </row>
    <row r="134" spans="2:9" ht="12.75">
      <c r="B134" s="194" t="s">
        <v>386</v>
      </c>
      <c r="C134" s="195"/>
      <c r="D134" s="175">
        <f>SUM(D135:D137)</f>
        <v>764629082</v>
      </c>
      <c r="E134" s="175">
        <f>SUM(E135:E137)</f>
        <v>-324032246</v>
      </c>
      <c r="F134" s="175">
        <f>SUM(F135:F137)</f>
        <v>440596836</v>
      </c>
      <c r="G134" s="175">
        <f>SUM(G135:G137)</f>
        <v>258354429.64000002</v>
      </c>
      <c r="H134" s="175">
        <f>SUM(H135:H137)</f>
        <v>258354429.64000002</v>
      </c>
      <c r="I134" s="175">
        <f t="shared" si="13"/>
        <v>182242406.35999998</v>
      </c>
    </row>
    <row r="135" spans="2:9" ht="12.75">
      <c r="B135" s="196" t="s">
        <v>387</v>
      </c>
      <c r="C135" s="197"/>
      <c r="D135" s="175">
        <v>262106987</v>
      </c>
      <c r="E135" s="175">
        <v>169679748.03</v>
      </c>
      <c r="F135" s="175">
        <f>D135+E135</f>
        <v>431786735.03</v>
      </c>
      <c r="G135" s="175">
        <v>251747020.34</v>
      </c>
      <c r="H135" s="175">
        <v>251747020.34</v>
      </c>
      <c r="I135" s="175">
        <f t="shared" si="13"/>
        <v>180039714.68999997</v>
      </c>
    </row>
    <row r="136" spans="2:9" ht="12.75">
      <c r="B136" s="196" t="s">
        <v>388</v>
      </c>
      <c r="C136" s="197"/>
      <c r="D136" s="175">
        <v>502522095</v>
      </c>
      <c r="E136" s="175">
        <v>-493711994.03</v>
      </c>
      <c r="F136" s="175">
        <f>D136+E136</f>
        <v>8810100.970000029</v>
      </c>
      <c r="G136" s="175">
        <v>6607409.3</v>
      </c>
      <c r="H136" s="175">
        <v>6607409.3</v>
      </c>
      <c r="I136" s="175">
        <f t="shared" si="13"/>
        <v>2202691.670000029</v>
      </c>
    </row>
    <row r="137" spans="2:9" ht="12.75">
      <c r="B137" s="196" t="s">
        <v>389</v>
      </c>
      <c r="C137" s="197"/>
      <c r="D137" s="175">
        <v>0</v>
      </c>
      <c r="E137" s="175">
        <v>0</v>
      </c>
      <c r="F137" s="175">
        <f>D137+E137</f>
        <v>0</v>
      </c>
      <c r="G137" s="175">
        <v>0</v>
      </c>
      <c r="H137" s="175">
        <v>0</v>
      </c>
      <c r="I137" s="175">
        <f t="shared" si="13"/>
        <v>0</v>
      </c>
    </row>
    <row r="138" spans="2:9" ht="12.75">
      <c r="B138" s="194" t="s">
        <v>390</v>
      </c>
      <c r="C138" s="195"/>
      <c r="D138" s="175">
        <f>SUM(D139:D146)</f>
        <v>0</v>
      </c>
      <c r="E138" s="175">
        <f>SUM(E139:E146)</f>
        <v>0</v>
      </c>
      <c r="F138" s="175">
        <f>F139+F140+F141+F142+F143+F145+F146</f>
        <v>0</v>
      </c>
      <c r="G138" s="175">
        <f>SUM(G139:G146)</f>
        <v>0</v>
      </c>
      <c r="H138" s="175">
        <f>SUM(H139:H146)</f>
        <v>0</v>
      </c>
      <c r="I138" s="175">
        <f t="shared" si="13"/>
        <v>0</v>
      </c>
    </row>
    <row r="139" spans="2:9" ht="12.75">
      <c r="B139" s="196" t="s">
        <v>391</v>
      </c>
      <c r="C139" s="197"/>
      <c r="D139" s="175">
        <v>0</v>
      </c>
      <c r="E139" s="175">
        <v>0</v>
      </c>
      <c r="F139" s="175">
        <f>D139+E139</f>
        <v>0</v>
      </c>
      <c r="G139" s="175">
        <v>0</v>
      </c>
      <c r="H139" s="175">
        <v>0</v>
      </c>
      <c r="I139" s="175">
        <f t="shared" si="13"/>
        <v>0</v>
      </c>
    </row>
    <row r="140" spans="2:9" ht="12.75">
      <c r="B140" s="196" t="s">
        <v>392</v>
      </c>
      <c r="C140" s="197"/>
      <c r="D140" s="175">
        <v>0</v>
      </c>
      <c r="E140" s="175">
        <v>0</v>
      </c>
      <c r="F140" s="175">
        <f aca="true" t="shared" si="18" ref="F140:F146">D140+E140</f>
        <v>0</v>
      </c>
      <c r="G140" s="175">
        <v>0</v>
      </c>
      <c r="H140" s="175">
        <v>0</v>
      </c>
      <c r="I140" s="175">
        <f t="shared" si="13"/>
        <v>0</v>
      </c>
    </row>
    <row r="141" spans="2:9" ht="12.75">
      <c r="B141" s="196" t="s">
        <v>393</v>
      </c>
      <c r="C141" s="197"/>
      <c r="D141" s="175">
        <v>0</v>
      </c>
      <c r="E141" s="175">
        <v>0</v>
      </c>
      <c r="F141" s="175">
        <f t="shared" si="18"/>
        <v>0</v>
      </c>
      <c r="G141" s="175">
        <v>0</v>
      </c>
      <c r="H141" s="175">
        <v>0</v>
      </c>
      <c r="I141" s="175">
        <f t="shared" si="13"/>
        <v>0</v>
      </c>
    </row>
    <row r="142" spans="2:9" ht="12.75">
      <c r="B142" s="196" t="s">
        <v>394</v>
      </c>
      <c r="C142" s="197"/>
      <c r="D142" s="175">
        <v>0</v>
      </c>
      <c r="E142" s="175">
        <v>0</v>
      </c>
      <c r="F142" s="175">
        <f t="shared" si="18"/>
        <v>0</v>
      </c>
      <c r="G142" s="175">
        <v>0</v>
      </c>
      <c r="H142" s="175">
        <v>0</v>
      </c>
      <c r="I142" s="175">
        <f t="shared" si="13"/>
        <v>0</v>
      </c>
    </row>
    <row r="143" spans="2:9" ht="12.75">
      <c r="B143" s="196" t="s">
        <v>395</v>
      </c>
      <c r="C143" s="197"/>
      <c r="D143" s="175">
        <v>0</v>
      </c>
      <c r="E143" s="175">
        <v>0</v>
      </c>
      <c r="F143" s="175">
        <f t="shared" si="18"/>
        <v>0</v>
      </c>
      <c r="G143" s="175">
        <v>0</v>
      </c>
      <c r="H143" s="175">
        <v>0</v>
      </c>
      <c r="I143" s="175">
        <f t="shared" si="13"/>
        <v>0</v>
      </c>
    </row>
    <row r="144" spans="2:9" ht="12.75">
      <c r="B144" s="196" t="s">
        <v>396</v>
      </c>
      <c r="C144" s="197"/>
      <c r="D144" s="175">
        <v>0</v>
      </c>
      <c r="E144" s="175">
        <v>0</v>
      </c>
      <c r="F144" s="175">
        <f t="shared" si="18"/>
        <v>0</v>
      </c>
      <c r="G144" s="175">
        <v>0</v>
      </c>
      <c r="H144" s="175">
        <v>0</v>
      </c>
      <c r="I144" s="175">
        <f t="shared" si="13"/>
        <v>0</v>
      </c>
    </row>
    <row r="145" spans="2:9" ht="12.75">
      <c r="B145" s="196" t="s">
        <v>397</v>
      </c>
      <c r="C145" s="197"/>
      <c r="D145" s="175">
        <v>0</v>
      </c>
      <c r="E145" s="175">
        <v>0</v>
      </c>
      <c r="F145" s="175">
        <f t="shared" si="18"/>
        <v>0</v>
      </c>
      <c r="G145" s="175">
        <v>0</v>
      </c>
      <c r="H145" s="175">
        <v>0</v>
      </c>
      <c r="I145" s="175">
        <f t="shared" si="13"/>
        <v>0</v>
      </c>
    </row>
    <row r="146" spans="2:9" ht="12.75">
      <c r="B146" s="196" t="s">
        <v>398</v>
      </c>
      <c r="C146" s="197"/>
      <c r="D146" s="175">
        <v>0</v>
      </c>
      <c r="E146" s="175">
        <v>0</v>
      </c>
      <c r="F146" s="175">
        <f t="shared" si="18"/>
        <v>0</v>
      </c>
      <c r="G146" s="175">
        <v>0</v>
      </c>
      <c r="H146" s="175">
        <v>0</v>
      </c>
      <c r="I146" s="175">
        <f t="shared" si="13"/>
        <v>0</v>
      </c>
    </row>
    <row r="147" spans="2:9" ht="12.75">
      <c r="B147" s="194" t="s">
        <v>399</v>
      </c>
      <c r="C147" s="195"/>
      <c r="D147" s="175">
        <f>SUM(D148:D150)</f>
        <v>1451111775</v>
      </c>
      <c r="E147" s="175">
        <f>SUM(E148:E150)</f>
        <v>577076241.92</v>
      </c>
      <c r="F147" s="175">
        <f>SUM(F148:F150)</f>
        <v>2028188016.92</v>
      </c>
      <c r="G147" s="175">
        <f>SUM(G148:G150)</f>
        <v>2028187773.13</v>
      </c>
      <c r="H147" s="175">
        <f>SUM(H148:H150)</f>
        <v>2028187773.13</v>
      </c>
      <c r="I147" s="175">
        <f t="shared" si="13"/>
        <v>243.78999996185303</v>
      </c>
    </row>
    <row r="148" spans="2:9" ht="12.75">
      <c r="B148" s="196" t="s">
        <v>400</v>
      </c>
      <c r="C148" s="197"/>
      <c r="D148" s="175">
        <v>0</v>
      </c>
      <c r="E148" s="175">
        <v>0</v>
      </c>
      <c r="F148" s="175">
        <f>D148+E148</f>
        <v>0</v>
      </c>
      <c r="G148" s="175">
        <v>0</v>
      </c>
      <c r="H148" s="175">
        <v>0</v>
      </c>
      <c r="I148" s="175">
        <f t="shared" si="13"/>
        <v>0</v>
      </c>
    </row>
    <row r="149" spans="2:9" ht="12.75">
      <c r="B149" s="196" t="s">
        <v>401</v>
      </c>
      <c r="C149" s="197"/>
      <c r="D149" s="175">
        <v>1407745993</v>
      </c>
      <c r="E149" s="175">
        <v>-10190190.2</v>
      </c>
      <c r="F149" s="175">
        <f>D149+E149</f>
        <v>1397555802.8</v>
      </c>
      <c r="G149" s="175">
        <v>1397555802.8</v>
      </c>
      <c r="H149" s="175">
        <v>1397555802.8</v>
      </c>
      <c r="I149" s="175">
        <f t="shared" si="13"/>
        <v>0</v>
      </c>
    </row>
    <row r="150" spans="2:9" ht="12.75">
      <c r="B150" s="196" t="s">
        <v>402</v>
      </c>
      <c r="C150" s="197"/>
      <c r="D150" s="175">
        <v>43365782</v>
      </c>
      <c r="E150" s="175">
        <v>587266432.12</v>
      </c>
      <c r="F150" s="175">
        <f>D150+E150</f>
        <v>630632214.12</v>
      </c>
      <c r="G150" s="175">
        <v>630631970.33</v>
      </c>
      <c r="H150" s="175">
        <v>630631970.33</v>
      </c>
      <c r="I150" s="175">
        <f aca="true" t="shared" si="19" ref="I150:I158">F150-G150</f>
        <v>243.78999996185303</v>
      </c>
    </row>
    <row r="151" spans="2:9" ht="12.75">
      <c r="B151" s="194" t="s">
        <v>403</v>
      </c>
      <c r="C151" s="195"/>
      <c r="D151" s="175">
        <f>SUM(D152:D158)</f>
        <v>160177517</v>
      </c>
      <c r="E151" s="175">
        <f>SUM(E152:E158)</f>
        <v>-11995703.87</v>
      </c>
      <c r="F151" s="175">
        <f>SUM(F152:F158)</f>
        <v>148181813.13</v>
      </c>
      <c r="G151" s="175">
        <f>SUM(G152:G158)</f>
        <v>148181811.67000002</v>
      </c>
      <c r="H151" s="175">
        <f>SUM(H152:H158)</f>
        <v>148181811.67000002</v>
      </c>
      <c r="I151" s="175">
        <f t="shared" si="19"/>
        <v>1.4599999785423279</v>
      </c>
    </row>
    <row r="152" spans="2:9" ht="12.75">
      <c r="B152" s="196" t="s">
        <v>404</v>
      </c>
      <c r="C152" s="197"/>
      <c r="D152" s="175">
        <v>84170986</v>
      </c>
      <c r="E152" s="175">
        <v>-11995703.87</v>
      </c>
      <c r="F152" s="175">
        <f>D152+E152</f>
        <v>72175282.13</v>
      </c>
      <c r="G152" s="175">
        <v>72175281.67</v>
      </c>
      <c r="H152" s="175">
        <v>72175281.67</v>
      </c>
      <c r="I152" s="175">
        <f t="shared" si="19"/>
        <v>0.4599999934434891</v>
      </c>
    </row>
    <row r="153" spans="2:9" ht="12.75">
      <c r="B153" s="196" t="s">
        <v>405</v>
      </c>
      <c r="C153" s="197"/>
      <c r="D153" s="175">
        <v>76006531</v>
      </c>
      <c r="E153" s="175">
        <v>0</v>
      </c>
      <c r="F153" s="175">
        <f aca="true" t="shared" si="20" ref="F153:F158">D153+E153</f>
        <v>76006531</v>
      </c>
      <c r="G153" s="175">
        <v>76006530</v>
      </c>
      <c r="H153" s="175">
        <v>76006530</v>
      </c>
      <c r="I153" s="175">
        <f t="shared" si="19"/>
        <v>1</v>
      </c>
    </row>
    <row r="154" spans="2:9" ht="12.75">
      <c r="B154" s="196" t="s">
        <v>406</v>
      </c>
      <c r="C154" s="197"/>
      <c r="D154" s="175">
        <v>0</v>
      </c>
      <c r="E154" s="175">
        <v>0</v>
      </c>
      <c r="F154" s="175">
        <f t="shared" si="20"/>
        <v>0</v>
      </c>
      <c r="G154" s="175">
        <v>0</v>
      </c>
      <c r="H154" s="175">
        <v>0</v>
      </c>
      <c r="I154" s="175">
        <f t="shared" si="19"/>
        <v>0</v>
      </c>
    </row>
    <row r="155" spans="2:9" ht="12.75">
      <c r="B155" s="196" t="s">
        <v>407</v>
      </c>
      <c r="C155" s="197"/>
      <c r="D155" s="175">
        <v>0</v>
      </c>
      <c r="E155" s="175">
        <v>0</v>
      </c>
      <c r="F155" s="175">
        <f t="shared" si="20"/>
        <v>0</v>
      </c>
      <c r="G155" s="175">
        <v>0</v>
      </c>
      <c r="H155" s="175">
        <v>0</v>
      </c>
      <c r="I155" s="175">
        <f t="shared" si="19"/>
        <v>0</v>
      </c>
    </row>
    <row r="156" spans="2:9" ht="12.75">
      <c r="B156" s="196" t="s">
        <v>408</v>
      </c>
      <c r="C156" s="197"/>
      <c r="D156" s="175">
        <v>0</v>
      </c>
      <c r="E156" s="175">
        <v>0</v>
      </c>
      <c r="F156" s="175">
        <f t="shared" si="20"/>
        <v>0</v>
      </c>
      <c r="G156" s="175">
        <v>0</v>
      </c>
      <c r="H156" s="175">
        <v>0</v>
      </c>
      <c r="I156" s="175">
        <f t="shared" si="19"/>
        <v>0</v>
      </c>
    </row>
    <row r="157" spans="2:9" ht="12.75">
      <c r="B157" s="196" t="s">
        <v>409</v>
      </c>
      <c r="C157" s="197"/>
      <c r="D157" s="175">
        <v>0</v>
      </c>
      <c r="E157" s="175">
        <v>0</v>
      </c>
      <c r="F157" s="175">
        <f t="shared" si="20"/>
        <v>0</v>
      </c>
      <c r="G157" s="175">
        <v>0</v>
      </c>
      <c r="H157" s="175">
        <v>0</v>
      </c>
      <c r="I157" s="175">
        <f t="shared" si="19"/>
        <v>0</v>
      </c>
    </row>
    <row r="158" spans="2:9" ht="12.75">
      <c r="B158" s="196" t="s">
        <v>410</v>
      </c>
      <c r="C158" s="197"/>
      <c r="D158" s="175">
        <v>0</v>
      </c>
      <c r="E158" s="175">
        <v>0</v>
      </c>
      <c r="F158" s="175">
        <f t="shared" si="20"/>
        <v>0</v>
      </c>
      <c r="G158" s="175">
        <v>0</v>
      </c>
      <c r="H158" s="175">
        <v>0</v>
      </c>
      <c r="I158" s="175">
        <f t="shared" si="19"/>
        <v>0</v>
      </c>
    </row>
    <row r="159" spans="2:9" ht="12.75">
      <c r="B159" s="194"/>
      <c r="C159" s="195"/>
      <c r="D159" s="175"/>
      <c r="E159" s="167"/>
      <c r="F159" s="167"/>
      <c r="G159" s="167"/>
      <c r="H159" s="167"/>
      <c r="I159" s="167"/>
    </row>
    <row r="160" spans="2:9" ht="12.75">
      <c r="B160" s="210" t="s">
        <v>412</v>
      </c>
      <c r="C160" s="211"/>
      <c r="D160" s="193">
        <f aca="true" t="shared" si="21" ref="D160:I160">D10+D85</f>
        <v>21035949278</v>
      </c>
      <c r="E160" s="212">
        <f t="shared" si="21"/>
        <v>7975714748.2699995</v>
      </c>
      <c r="F160" s="193">
        <f t="shared" si="21"/>
        <v>29011664026.269997</v>
      </c>
      <c r="G160" s="193">
        <f t="shared" si="21"/>
        <v>28802670339.469997</v>
      </c>
      <c r="H160" s="193">
        <f t="shared" si="21"/>
        <v>28330737979.39</v>
      </c>
      <c r="I160" s="193">
        <f t="shared" si="21"/>
        <v>208993686.79999956</v>
      </c>
    </row>
    <row r="161" spans="2:9" ht="13.5" thickBot="1">
      <c r="B161" s="213"/>
      <c r="C161" s="214"/>
      <c r="D161" s="215"/>
      <c r="E161" s="184"/>
      <c r="F161" s="184"/>
      <c r="G161" s="184"/>
      <c r="H161" s="184"/>
      <c r="I161" s="184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480314960629921" right="0.7480314960629921" top="0.5905511811023623" bottom="0.5905511811023623" header="0.31496062992125984" footer="0.31496062992125984"/>
  <pageSetup fitToHeight="0" fitToWidth="1" horizontalDpi="600" verticalDpi="600" orientation="portrait" paperSize="119" scale="55" r:id="rId1"/>
  <rowBreaks count="1" manualBreakCount="1">
    <brk id="8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4.421875" style="1" customWidth="1"/>
    <col min="2" max="2" width="51.00390625" style="1" customWidth="1"/>
    <col min="3" max="3" width="16.421875" style="1" bestFit="1" customWidth="1"/>
    <col min="4" max="4" width="15.140625" style="1" customWidth="1"/>
    <col min="5" max="8" width="16.421875" style="1" bestFit="1" customWidth="1"/>
    <col min="9" max="16384" width="11.00390625" style="1" customWidth="1"/>
  </cols>
  <sheetData>
    <row r="1" ht="13.5" thickBot="1"/>
    <row r="2" spans="2:8" ht="12.75">
      <c r="B2" s="216" t="s">
        <v>120</v>
      </c>
      <c r="C2" s="217"/>
      <c r="D2" s="217"/>
      <c r="E2" s="217"/>
      <c r="F2" s="217"/>
      <c r="G2" s="217"/>
      <c r="H2" s="218"/>
    </row>
    <row r="3" spans="2:8" ht="12.75">
      <c r="B3" s="38" t="s">
        <v>331</v>
      </c>
      <c r="C3" s="39"/>
      <c r="D3" s="39"/>
      <c r="E3" s="39"/>
      <c r="F3" s="39"/>
      <c r="G3" s="39"/>
      <c r="H3" s="40"/>
    </row>
    <row r="4" spans="2:8" ht="12.75">
      <c r="B4" s="38" t="s">
        <v>413</v>
      </c>
      <c r="C4" s="39"/>
      <c r="D4" s="39"/>
      <c r="E4" s="39"/>
      <c r="F4" s="39"/>
      <c r="G4" s="39"/>
      <c r="H4" s="40"/>
    </row>
    <row r="5" spans="2:8" ht="12.75">
      <c r="B5" s="38" t="s">
        <v>125</v>
      </c>
      <c r="C5" s="39"/>
      <c r="D5" s="39"/>
      <c r="E5" s="39"/>
      <c r="F5" s="39"/>
      <c r="G5" s="39"/>
      <c r="H5" s="40"/>
    </row>
    <row r="6" spans="2:8" ht="13.5" thickBot="1">
      <c r="B6" s="41" t="s">
        <v>1</v>
      </c>
      <c r="C6" s="42"/>
      <c r="D6" s="42"/>
      <c r="E6" s="42"/>
      <c r="F6" s="42"/>
      <c r="G6" s="42"/>
      <c r="H6" s="43"/>
    </row>
    <row r="7" spans="2:8" ht="13.5" thickBot="1">
      <c r="B7" s="104" t="s">
        <v>2</v>
      </c>
      <c r="C7" s="219" t="s">
        <v>333</v>
      </c>
      <c r="D7" s="220"/>
      <c r="E7" s="220"/>
      <c r="F7" s="220"/>
      <c r="G7" s="221"/>
      <c r="H7" s="104" t="s">
        <v>334</v>
      </c>
    </row>
    <row r="8" spans="2:8" ht="26.25" thickBot="1">
      <c r="B8" s="106"/>
      <c r="C8" s="34" t="s">
        <v>224</v>
      </c>
      <c r="D8" s="34" t="s">
        <v>266</v>
      </c>
      <c r="E8" s="34" t="s">
        <v>267</v>
      </c>
      <c r="F8" s="34" t="s">
        <v>222</v>
      </c>
      <c r="G8" s="34" t="s">
        <v>241</v>
      </c>
      <c r="H8" s="106"/>
    </row>
    <row r="9" spans="2:8" ht="12.75">
      <c r="B9" s="222" t="s">
        <v>414</v>
      </c>
      <c r="C9" s="223">
        <f aca="true" t="shared" si="0" ref="C9:H9">+C10+C11+C27+C28+C29</f>
        <v>9261144941</v>
      </c>
      <c r="D9" s="223">
        <f>+D10+D11+D27+D28+D29</f>
        <v>5790990013.599999</v>
      </c>
      <c r="E9" s="223">
        <f t="shared" si="0"/>
        <v>15052134954.6</v>
      </c>
      <c r="F9" s="223">
        <f t="shared" si="0"/>
        <v>15049252504.65</v>
      </c>
      <c r="G9" s="223">
        <f t="shared" si="0"/>
        <v>14577948192.530003</v>
      </c>
      <c r="H9" s="223">
        <f t="shared" si="0"/>
        <v>2882449.950000763</v>
      </c>
    </row>
    <row r="10" spans="2:8" ht="12.75" customHeight="1">
      <c r="B10" s="224" t="s">
        <v>415</v>
      </c>
      <c r="C10" s="225">
        <v>315275000</v>
      </c>
      <c r="D10" s="225">
        <v>27339412.42</v>
      </c>
      <c r="E10" s="225">
        <f>C10+D10</f>
        <v>342614412.42</v>
      </c>
      <c r="F10" s="225">
        <v>342614412.42</v>
      </c>
      <c r="G10" s="225">
        <v>334012443</v>
      </c>
      <c r="H10" s="226">
        <f>E10-F10</f>
        <v>0</v>
      </c>
    </row>
    <row r="11" spans="2:8" ht="12.75">
      <c r="B11" s="224" t="s">
        <v>416</v>
      </c>
      <c r="C11" s="227">
        <f>SUM(C12:C26)</f>
        <v>5671129675</v>
      </c>
      <c r="D11" s="227">
        <f>SUM(D12:D26)</f>
        <v>5498698229.839999</v>
      </c>
      <c r="E11" s="227">
        <f>SUM(E12:E26)</f>
        <v>11169827904.84</v>
      </c>
      <c r="F11" s="227">
        <f>SUM(F12:F26)</f>
        <v>11166945454.89</v>
      </c>
      <c r="G11" s="227">
        <f>SUM(G12:G26)</f>
        <v>10711030388.79</v>
      </c>
      <c r="H11" s="226">
        <f aca="true" t="shared" si="1" ref="H11:H29">E11-F11</f>
        <v>2882449.950000763</v>
      </c>
    </row>
    <row r="12" spans="2:8" ht="12.75">
      <c r="B12" s="228" t="s">
        <v>417</v>
      </c>
      <c r="C12" s="17">
        <v>117477734.25</v>
      </c>
      <c r="D12" s="17">
        <v>14970185.6</v>
      </c>
      <c r="E12" s="17">
        <f>+C12+D12</f>
        <v>132447919.85</v>
      </c>
      <c r="F12" s="17">
        <v>132447919.85</v>
      </c>
      <c r="G12" s="17">
        <v>125745744.81</v>
      </c>
      <c r="H12" s="199">
        <f t="shared" si="1"/>
        <v>0</v>
      </c>
    </row>
    <row r="13" spans="2:8" ht="12.75">
      <c r="B13" s="228" t="s">
        <v>418</v>
      </c>
      <c r="C13" s="17">
        <v>296007792.21</v>
      </c>
      <c r="D13" s="17">
        <v>83431581.78</v>
      </c>
      <c r="E13" s="17">
        <f aca="true" t="shared" si="2" ref="E13:E29">+C13+D13</f>
        <v>379439373.99</v>
      </c>
      <c r="F13" s="17">
        <v>379439373.99</v>
      </c>
      <c r="G13" s="17">
        <v>346249535.79</v>
      </c>
      <c r="H13" s="199">
        <f t="shared" si="1"/>
        <v>0</v>
      </c>
    </row>
    <row r="14" spans="2:8" ht="12.75">
      <c r="B14" s="228" t="s">
        <v>419</v>
      </c>
      <c r="C14" s="17">
        <v>23507920.73</v>
      </c>
      <c r="D14" s="17">
        <v>-992346.81</v>
      </c>
      <c r="E14" s="17">
        <f t="shared" si="2"/>
        <v>22515573.92</v>
      </c>
      <c r="F14" s="17">
        <v>22515573.92</v>
      </c>
      <c r="G14" s="17">
        <v>19367678.51</v>
      </c>
      <c r="H14" s="199">
        <f t="shared" si="1"/>
        <v>0</v>
      </c>
    </row>
    <row r="15" spans="2:8" ht="12.75">
      <c r="B15" s="228" t="s">
        <v>420</v>
      </c>
      <c r="C15" s="17">
        <v>607069516.75</v>
      </c>
      <c r="D15" s="17">
        <v>10909843.47</v>
      </c>
      <c r="E15" s="17">
        <f t="shared" si="2"/>
        <v>617979360.22</v>
      </c>
      <c r="F15" s="17">
        <v>617979360.22</v>
      </c>
      <c r="G15" s="17">
        <v>578217328.69</v>
      </c>
      <c r="H15" s="199">
        <f t="shared" si="1"/>
        <v>0</v>
      </c>
    </row>
    <row r="16" spans="2:8" ht="12.75" customHeight="1">
      <c r="B16" s="228" t="s">
        <v>421</v>
      </c>
      <c r="C16" s="17">
        <v>66597179.86</v>
      </c>
      <c r="D16" s="17">
        <v>2849953.45</v>
      </c>
      <c r="E16" s="17">
        <f t="shared" si="2"/>
        <v>69447133.31</v>
      </c>
      <c r="F16" s="17">
        <v>69447133.31</v>
      </c>
      <c r="G16" s="17">
        <v>64521395.84</v>
      </c>
      <c r="H16" s="199">
        <f t="shared" si="1"/>
        <v>0</v>
      </c>
    </row>
    <row r="17" spans="2:8" ht="12.75">
      <c r="B17" s="228" t="s">
        <v>422</v>
      </c>
      <c r="C17" s="17">
        <v>867805654.36</v>
      </c>
      <c r="D17" s="17">
        <v>-183999418.03</v>
      </c>
      <c r="E17" s="17">
        <f t="shared" si="2"/>
        <v>683806236.33</v>
      </c>
      <c r="F17" s="17">
        <v>683806236.33</v>
      </c>
      <c r="G17" s="17">
        <v>621894649.76</v>
      </c>
      <c r="H17" s="199">
        <f t="shared" si="1"/>
        <v>0</v>
      </c>
    </row>
    <row r="18" spans="2:8" ht="12.75">
      <c r="B18" s="228" t="s">
        <v>423</v>
      </c>
      <c r="C18" s="17">
        <v>46439149.05</v>
      </c>
      <c r="D18" s="17">
        <v>-3485289.47</v>
      </c>
      <c r="E18" s="17">
        <f t="shared" si="2"/>
        <v>42953859.58</v>
      </c>
      <c r="F18" s="17">
        <v>42953859.58</v>
      </c>
      <c r="G18" s="17">
        <v>40638971.8</v>
      </c>
      <c r="H18" s="199">
        <f t="shared" si="1"/>
        <v>0</v>
      </c>
    </row>
    <row r="19" spans="2:8" ht="12.75">
      <c r="B19" s="228" t="s">
        <v>424</v>
      </c>
      <c r="C19" s="17">
        <v>53009230.44</v>
      </c>
      <c r="D19" s="17">
        <v>34051017.7</v>
      </c>
      <c r="E19" s="17">
        <f t="shared" si="2"/>
        <v>87060248.14</v>
      </c>
      <c r="F19" s="17">
        <v>87060248.14</v>
      </c>
      <c r="G19" s="17">
        <v>83622844.39</v>
      </c>
      <c r="H19" s="199">
        <f t="shared" si="1"/>
        <v>0</v>
      </c>
    </row>
    <row r="20" spans="2:8" ht="12.75" customHeight="1">
      <c r="B20" s="228" t="s">
        <v>425</v>
      </c>
      <c r="C20" s="17">
        <v>105911571.57</v>
      </c>
      <c r="D20" s="17">
        <v>-9652188.66</v>
      </c>
      <c r="E20" s="17">
        <f t="shared" si="2"/>
        <v>96259382.91</v>
      </c>
      <c r="F20" s="17">
        <v>96259382.91</v>
      </c>
      <c r="G20" s="17">
        <v>90267348.69</v>
      </c>
      <c r="H20" s="199">
        <f t="shared" si="1"/>
        <v>0</v>
      </c>
    </row>
    <row r="21" spans="2:8" ht="12.75">
      <c r="B21" s="228" t="s">
        <v>426</v>
      </c>
      <c r="C21" s="17">
        <v>148070655.58</v>
      </c>
      <c r="D21" s="17">
        <v>7393646.87</v>
      </c>
      <c r="E21" s="17">
        <f t="shared" si="2"/>
        <v>155464302.45000002</v>
      </c>
      <c r="F21" s="17">
        <v>155464302.45</v>
      </c>
      <c r="G21" s="17">
        <v>142255714.63</v>
      </c>
      <c r="H21" s="199">
        <f t="shared" si="1"/>
        <v>0</v>
      </c>
    </row>
    <row r="22" spans="2:8" ht="12.75">
      <c r="B22" s="228" t="s">
        <v>427</v>
      </c>
      <c r="C22" s="17">
        <v>325483132.38</v>
      </c>
      <c r="D22" s="17">
        <v>26775783.18</v>
      </c>
      <c r="E22" s="17">
        <f t="shared" si="2"/>
        <v>352258915.56</v>
      </c>
      <c r="F22" s="17">
        <v>349376465.61</v>
      </c>
      <c r="G22" s="17">
        <v>314544474.75</v>
      </c>
      <c r="H22" s="199">
        <f t="shared" si="1"/>
        <v>2882449.949999988</v>
      </c>
    </row>
    <row r="23" spans="2:8" ht="12.75">
      <c r="B23" s="228" t="s">
        <v>428</v>
      </c>
      <c r="C23" s="17">
        <v>648862817.6</v>
      </c>
      <c r="D23" s="17">
        <v>21310739.03</v>
      </c>
      <c r="E23" s="17">
        <f t="shared" si="2"/>
        <v>670173556.63</v>
      </c>
      <c r="F23" s="17">
        <v>670173556.63</v>
      </c>
      <c r="G23" s="17">
        <v>625827711.6</v>
      </c>
      <c r="H23" s="199">
        <f t="shared" si="1"/>
        <v>0</v>
      </c>
    </row>
    <row r="24" spans="2:8" ht="12.75">
      <c r="B24" s="228" t="s">
        <v>429</v>
      </c>
      <c r="C24" s="17">
        <v>614718030.22</v>
      </c>
      <c r="D24" s="17">
        <v>4921458434.65</v>
      </c>
      <c r="E24" s="17">
        <f t="shared" si="2"/>
        <v>5536176464.87</v>
      </c>
      <c r="F24" s="17">
        <v>5536176464.87</v>
      </c>
      <c r="G24" s="17">
        <v>5501894681.86</v>
      </c>
      <c r="H24" s="199">
        <f t="shared" si="1"/>
        <v>0</v>
      </c>
    </row>
    <row r="25" spans="2:8" ht="12.75">
      <c r="B25" s="228" t="s">
        <v>430</v>
      </c>
      <c r="C25" s="17">
        <v>183831310</v>
      </c>
      <c r="D25" s="17">
        <v>-29274532.21</v>
      </c>
      <c r="E25" s="17">
        <f t="shared" si="2"/>
        <v>154556777.79</v>
      </c>
      <c r="F25" s="17">
        <v>154556777.79</v>
      </c>
      <c r="G25" s="17">
        <v>147629253.3</v>
      </c>
      <c r="H25" s="199">
        <f t="shared" si="1"/>
        <v>0</v>
      </c>
    </row>
    <row r="26" spans="2:8" ht="12.75">
      <c r="B26" s="228" t="s">
        <v>431</v>
      </c>
      <c r="C26" s="17">
        <v>1566337980</v>
      </c>
      <c r="D26" s="17">
        <v>602950819.29</v>
      </c>
      <c r="E26" s="17">
        <f t="shared" si="2"/>
        <v>2169288799.29</v>
      </c>
      <c r="F26" s="17">
        <v>2169288799.29</v>
      </c>
      <c r="G26" s="17">
        <v>2008353054.37</v>
      </c>
      <c r="H26" s="199">
        <f t="shared" si="1"/>
        <v>0</v>
      </c>
    </row>
    <row r="27" spans="2:8" ht="12.75">
      <c r="B27" s="224" t="s">
        <v>432</v>
      </c>
      <c r="C27" s="227">
        <v>327406000</v>
      </c>
      <c r="D27" s="227">
        <v>34848925.62</v>
      </c>
      <c r="E27" s="227">
        <f t="shared" si="2"/>
        <v>362254925.62</v>
      </c>
      <c r="F27" s="227">
        <v>362254925.62</v>
      </c>
      <c r="G27" s="227">
        <v>362254925.62</v>
      </c>
      <c r="H27" s="226">
        <f t="shared" si="1"/>
        <v>0</v>
      </c>
    </row>
    <row r="28" spans="2:8" ht="12.75">
      <c r="B28" s="224" t="s">
        <v>433</v>
      </c>
      <c r="C28" s="227">
        <v>830172729</v>
      </c>
      <c r="D28" s="227">
        <v>133039807.46</v>
      </c>
      <c r="E28" s="227">
        <f t="shared" si="2"/>
        <v>963212536.46</v>
      </c>
      <c r="F28" s="227">
        <v>963212536.46</v>
      </c>
      <c r="G28" s="227">
        <v>956432105.86</v>
      </c>
      <c r="H28" s="226">
        <f t="shared" si="1"/>
        <v>0</v>
      </c>
    </row>
    <row r="29" spans="2:8" ht="12.75">
      <c r="B29" s="224" t="s">
        <v>434</v>
      </c>
      <c r="C29" s="227">
        <v>2117161537</v>
      </c>
      <c r="D29" s="227">
        <v>97063638.26</v>
      </c>
      <c r="E29" s="227">
        <f t="shared" si="2"/>
        <v>2214225175.26</v>
      </c>
      <c r="F29" s="227">
        <v>2214225175.26</v>
      </c>
      <c r="G29" s="227">
        <v>2214218329.26</v>
      </c>
      <c r="H29" s="226">
        <f t="shared" si="1"/>
        <v>0</v>
      </c>
    </row>
    <row r="30" spans="2:8" ht="12.75">
      <c r="B30" s="229"/>
      <c r="C30" s="17"/>
      <c r="D30" s="17"/>
      <c r="E30" s="17"/>
      <c r="F30" s="17"/>
      <c r="G30" s="17"/>
      <c r="H30" s="17"/>
    </row>
    <row r="31" spans="2:8" ht="12.75" customHeight="1">
      <c r="B31" s="230" t="s">
        <v>435</v>
      </c>
      <c r="C31" s="231">
        <f aca="true" t="shared" si="3" ref="C31:H31">SUM(C32:C47)</f>
        <v>11774804337</v>
      </c>
      <c r="D31" s="231">
        <f t="shared" si="3"/>
        <v>2184724734.67</v>
      </c>
      <c r="E31" s="231">
        <f t="shared" si="3"/>
        <v>13959529071.669998</v>
      </c>
      <c r="F31" s="231">
        <f t="shared" si="3"/>
        <v>13753417834.82</v>
      </c>
      <c r="G31" s="231">
        <f t="shared" si="3"/>
        <v>13752789786.859999</v>
      </c>
      <c r="H31" s="231">
        <f t="shared" si="3"/>
        <v>206111236.84999996</v>
      </c>
    </row>
    <row r="32" spans="2:8" ht="12.75">
      <c r="B32" s="224" t="s">
        <v>436</v>
      </c>
      <c r="C32" s="24">
        <v>2852946723</v>
      </c>
      <c r="D32" s="24">
        <v>948679512.67</v>
      </c>
      <c r="E32" s="17">
        <f aca="true" t="shared" si="4" ref="E32:E47">+C32+D32</f>
        <v>3801626235.67</v>
      </c>
      <c r="F32" s="24">
        <v>3769114348.47</v>
      </c>
      <c r="G32" s="24">
        <v>3769114348.47</v>
      </c>
      <c r="H32" s="24">
        <f>E32-F32</f>
        <v>32511887.200000286</v>
      </c>
    </row>
    <row r="33" spans="2:8" ht="12.75">
      <c r="B33" s="224" t="s">
        <v>437</v>
      </c>
      <c r="C33" s="25">
        <v>0</v>
      </c>
      <c r="D33" s="24">
        <v>2678824.74</v>
      </c>
      <c r="E33" s="17">
        <f t="shared" si="4"/>
        <v>2678824.74</v>
      </c>
      <c r="F33" s="24">
        <v>2678824.74</v>
      </c>
      <c r="G33" s="24">
        <v>2678824.74</v>
      </c>
      <c r="H33" s="199">
        <f aca="true" t="shared" si="5" ref="H33:H47">E33-F33</f>
        <v>0</v>
      </c>
    </row>
    <row r="34" spans="2:8" ht="12.75">
      <c r="B34" s="224" t="s">
        <v>438</v>
      </c>
      <c r="C34" s="25">
        <v>0</v>
      </c>
      <c r="D34" s="24">
        <v>12447172.44</v>
      </c>
      <c r="E34" s="17">
        <f t="shared" si="4"/>
        <v>12447172.44</v>
      </c>
      <c r="F34" s="24">
        <v>12447172.44</v>
      </c>
      <c r="G34" s="24">
        <v>12447172.44</v>
      </c>
      <c r="H34" s="199">
        <f t="shared" si="5"/>
        <v>0</v>
      </c>
    </row>
    <row r="35" spans="2:8" ht="12.75">
      <c r="B35" s="224" t="s">
        <v>439</v>
      </c>
      <c r="C35" s="25">
        <v>15000000</v>
      </c>
      <c r="D35" s="24">
        <v>-2313085.34</v>
      </c>
      <c r="E35" s="17">
        <f t="shared" si="4"/>
        <v>12686914.66</v>
      </c>
      <c r="F35" s="24">
        <v>12686914.66</v>
      </c>
      <c r="G35" s="24">
        <v>12686914.66</v>
      </c>
      <c r="H35" s="199">
        <f t="shared" si="5"/>
        <v>0</v>
      </c>
    </row>
    <row r="36" spans="2:8" ht="12.75">
      <c r="B36" s="224" t="s">
        <v>440</v>
      </c>
      <c r="C36" s="17">
        <v>370177517</v>
      </c>
      <c r="D36" s="24">
        <v>103821568.51</v>
      </c>
      <c r="E36" s="17">
        <f t="shared" si="4"/>
        <v>473999085.51</v>
      </c>
      <c r="F36" s="24">
        <v>470974185.22</v>
      </c>
      <c r="G36" s="24">
        <v>470974185.22</v>
      </c>
      <c r="H36" s="199">
        <f t="shared" si="5"/>
        <v>3024900.289999962</v>
      </c>
    </row>
    <row r="37" spans="2:8" ht="12.75">
      <c r="B37" s="224" t="s">
        <v>441</v>
      </c>
      <c r="C37" s="17">
        <v>500522095</v>
      </c>
      <c r="D37" s="24">
        <v>-165895507.76</v>
      </c>
      <c r="E37" s="17">
        <f t="shared" si="4"/>
        <v>334626587.24</v>
      </c>
      <c r="F37" s="24">
        <v>260796442.49</v>
      </c>
      <c r="G37" s="24">
        <v>260794565.33</v>
      </c>
      <c r="H37" s="199">
        <f t="shared" si="5"/>
        <v>73830144.75</v>
      </c>
    </row>
    <row r="38" spans="2:8" ht="12.75">
      <c r="B38" s="224" t="s">
        <v>442</v>
      </c>
      <c r="C38" s="17">
        <v>31202677</v>
      </c>
      <c r="D38" s="24">
        <v>500324874.91</v>
      </c>
      <c r="E38" s="17">
        <f t="shared" si="4"/>
        <v>531527551.91</v>
      </c>
      <c r="F38" s="24">
        <v>527670588.63</v>
      </c>
      <c r="G38" s="24">
        <v>527670588.63</v>
      </c>
      <c r="H38" s="199">
        <f t="shared" si="5"/>
        <v>3856963.280000031</v>
      </c>
    </row>
    <row r="39" spans="2:8" ht="12.75">
      <c r="B39" s="224" t="s">
        <v>443</v>
      </c>
      <c r="C39" s="17">
        <v>0</v>
      </c>
      <c r="D39" s="24">
        <v>1892123.78</v>
      </c>
      <c r="E39" s="17">
        <f t="shared" si="4"/>
        <v>1892123.78</v>
      </c>
      <c r="F39" s="24">
        <v>1892123.78</v>
      </c>
      <c r="G39" s="24">
        <v>1892123.78</v>
      </c>
      <c r="H39" s="199">
        <f t="shared" si="5"/>
        <v>0</v>
      </c>
    </row>
    <row r="40" spans="2:8" ht="12.75">
      <c r="B40" s="224" t="s">
        <v>444</v>
      </c>
      <c r="C40" s="17">
        <v>0</v>
      </c>
      <c r="D40" s="24">
        <v>30264083.2</v>
      </c>
      <c r="E40" s="17">
        <f t="shared" si="4"/>
        <v>30264083.2</v>
      </c>
      <c r="F40" s="24">
        <v>30231524.36</v>
      </c>
      <c r="G40" s="24">
        <v>30231524.36</v>
      </c>
      <c r="H40" s="199">
        <f t="shared" si="5"/>
        <v>32558.83999999985</v>
      </c>
    </row>
    <row r="41" spans="2:8" ht="12.75">
      <c r="B41" s="224" t="s">
        <v>445</v>
      </c>
      <c r="C41" s="17">
        <v>0</v>
      </c>
      <c r="D41" s="24">
        <v>4638451.7</v>
      </c>
      <c r="E41" s="17">
        <f t="shared" si="4"/>
        <v>4638451.7</v>
      </c>
      <c r="F41" s="24">
        <v>4638451.7</v>
      </c>
      <c r="G41" s="24">
        <v>4638451.7</v>
      </c>
      <c r="H41" s="199">
        <f t="shared" si="5"/>
        <v>0</v>
      </c>
    </row>
    <row r="42" spans="2:8" ht="12.75">
      <c r="B42" s="224" t="s">
        <v>446</v>
      </c>
      <c r="C42" s="17">
        <v>15000000</v>
      </c>
      <c r="D42" s="24">
        <v>49381072.9</v>
      </c>
      <c r="E42" s="17">
        <f t="shared" si="4"/>
        <v>64381072.9</v>
      </c>
      <c r="F42" s="24">
        <v>64356348.4</v>
      </c>
      <c r="G42" s="24">
        <v>64356348.4</v>
      </c>
      <c r="H42" s="199">
        <f t="shared" si="5"/>
        <v>24724.5</v>
      </c>
    </row>
    <row r="43" spans="2:8" ht="12.75">
      <c r="B43" s="224" t="s">
        <v>447</v>
      </c>
      <c r="C43" s="17">
        <v>26282115</v>
      </c>
      <c r="D43" s="24">
        <v>154217376.82</v>
      </c>
      <c r="E43" s="17">
        <f t="shared" si="4"/>
        <v>180499491.82</v>
      </c>
      <c r="F43" s="24">
        <v>120535215.9</v>
      </c>
      <c r="G43" s="24">
        <v>120535215.9</v>
      </c>
      <c r="H43" s="199">
        <f t="shared" si="5"/>
        <v>59964275.91999999</v>
      </c>
    </row>
    <row r="44" spans="2:8" ht="12.75">
      <c r="B44" s="224" t="s">
        <v>448</v>
      </c>
      <c r="C44" s="17">
        <v>127465392</v>
      </c>
      <c r="D44" s="24">
        <v>31783449.85</v>
      </c>
      <c r="E44" s="17">
        <f t="shared" si="4"/>
        <v>159248841.85</v>
      </c>
      <c r="F44" s="24">
        <v>159248841.85</v>
      </c>
      <c r="G44" s="24">
        <v>158622671.05</v>
      </c>
      <c r="H44" s="199">
        <f t="shared" si="5"/>
        <v>0</v>
      </c>
    </row>
    <row r="45" spans="2:8" ht="12.75">
      <c r="B45" s="224" t="s">
        <v>449</v>
      </c>
      <c r="C45" s="17">
        <v>0</v>
      </c>
      <c r="D45" s="24">
        <v>1365548.05</v>
      </c>
      <c r="E45" s="17">
        <f t="shared" si="4"/>
        <v>1365548.05</v>
      </c>
      <c r="F45" s="24">
        <v>1365548.05</v>
      </c>
      <c r="G45" s="24">
        <v>1365548.05</v>
      </c>
      <c r="H45" s="199">
        <f t="shared" si="5"/>
        <v>0</v>
      </c>
    </row>
    <row r="46" spans="2:8" ht="12.75">
      <c r="B46" s="224" t="s">
        <v>450</v>
      </c>
      <c r="C46" s="17">
        <v>0</v>
      </c>
      <c r="D46" s="24">
        <v>10733140.58</v>
      </c>
      <c r="E46" s="17">
        <f t="shared" si="4"/>
        <v>10733140.58</v>
      </c>
      <c r="F46" s="24">
        <v>10733140.58</v>
      </c>
      <c r="G46" s="24">
        <v>10733140.58</v>
      </c>
      <c r="H46" s="199">
        <f t="shared" si="5"/>
        <v>0</v>
      </c>
    </row>
    <row r="47" spans="2:8" ht="12.75">
      <c r="B47" s="224" t="s">
        <v>451</v>
      </c>
      <c r="C47" s="17">
        <v>7836207818</v>
      </c>
      <c r="D47" s="24">
        <v>500706127.62</v>
      </c>
      <c r="E47" s="17">
        <f t="shared" si="4"/>
        <v>8336913945.62</v>
      </c>
      <c r="F47" s="24">
        <v>8304048163.55</v>
      </c>
      <c r="G47" s="24">
        <v>8304048163.55</v>
      </c>
      <c r="H47" s="199">
        <f t="shared" si="5"/>
        <v>32865782.069999695</v>
      </c>
    </row>
    <row r="48" spans="2:8" ht="12.75">
      <c r="B48" s="229"/>
      <c r="C48" s="17"/>
      <c r="D48" s="17"/>
      <c r="E48" s="17"/>
      <c r="F48" s="17"/>
      <c r="G48" s="17"/>
      <c r="H48" s="167"/>
    </row>
    <row r="49" spans="2:8" ht="12.75">
      <c r="B49" s="222" t="s">
        <v>412</v>
      </c>
      <c r="C49" s="232">
        <f aca="true" t="shared" si="6" ref="C49:H49">C9+C31</f>
        <v>21035949278</v>
      </c>
      <c r="D49" s="231">
        <f t="shared" si="6"/>
        <v>7975714748.2699995</v>
      </c>
      <c r="E49" s="232">
        <f>E9+E31</f>
        <v>29011664026.269997</v>
      </c>
      <c r="F49" s="232">
        <f t="shared" si="6"/>
        <v>28802670339.47</v>
      </c>
      <c r="G49" s="232">
        <f t="shared" si="6"/>
        <v>28330737979.39</v>
      </c>
      <c r="H49" s="232">
        <f t="shared" si="6"/>
        <v>208993686.80000073</v>
      </c>
    </row>
    <row r="50" spans="2:8" ht="13.5" thickBot="1">
      <c r="B50" s="233"/>
      <c r="C50" s="15"/>
      <c r="D50" s="15"/>
      <c r="E50" s="15"/>
      <c r="F50" s="15"/>
      <c r="G50" s="15"/>
      <c r="H50" s="15"/>
    </row>
    <row r="53" ht="12.75">
      <c r="C53" s="16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11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52.8515625" style="1" customWidth="1"/>
    <col min="2" max="7" width="17.00390625" style="1" customWidth="1"/>
    <col min="8" max="8" width="11.00390625" style="1" customWidth="1"/>
    <col min="9" max="9" width="14.140625" style="1" bestFit="1" customWidth="1"/>
    <col min="10" max="16384" width="11.00390625" style="1" customWidth="1"/>
  </cols>
  <sheetData>
    <row r="1" ht="13.5" thickBot="1"/>
    <row r="2" spans="1:7" ht="12.75">
      <c r="A2" s="35" t="s">
        <v>120</v>
      </c>
      <c r="B2" s="36"/>
      <c r="C2" s="36"/>
      <c r="D2" s="36"/>
      <c r="E2" s="36"/>
      <c r="F2" s="36"/>
      <c r="G2" s="187"/>
    </row>
    <row r="3" spans="1:7" ht="12.75">
      <c r="A3" s="96" t="s">
        <v>331</v>
      </c>
      <c r="B3" s="97"/>
      <c r="C3" s="97"/>
      <c r="D3" s="97"/>
      <c r="E3" s="97"/>
      <c r="F3" s="97"/>
      <c r="G3" s="188"/>
    </row>
    <row r="4" spans="1:7" ht="12.75">
      <c r="A4" s="96" t="s">
        <v>452</v>
      </c>
      <c r="B4" s="97"/>
      <c r="C4" s="97"/>
      <c r="D4" s="97"/>
      <c r="E4" s="97"/>
      <c r="F4" s="97"/>
      <c r="G4" s="188"/>
    </row>
    <row r="5" spans="1:7" ht="12.75">
      <c r="A5" s="96" t="s">
        <v>125</v>
      </c>
      <c r="B5" s="97"/>
      <c r="C5" s="97"/>
      <c r="D5" s="97"/>
      <c r="E5" s="97"/>
      <c r="F5" s="97"/>
      <c r="G5" s="188"/>
    </row>
    <row r="6" spans="1:7" ht="13.5" thickBot="1">
      <c r="A6" s="99" t="s">
        <v>1</v>
      </c>
      <c r="B6" s="100"/>
      <c r="C6" s="100"/>
      <c r="D6" s="100"/>
      <c r="E6" s="100"/>
      <c r="F6" s="100"/>
      <c r="G6" s="189"/>
    </row>
    <row r="7" spans="1:7" ht="15.75" customHeight="1">
      <c r="A7" s="35" t="s">
        <v>2</v>
      </c>
      <c r="B7" s="216" t="s">
        <v>333</v>
      </c>
      <c r="C7" s="217"/>
      <c r="D7" s="217"/>
      <c r="E7" s="217"/>
      <c r="F7" s="218"/>
      <c r="G7" s="104" t="s">
        <v>334</v>
      </c>
    </row>
    <row r="8" spans="1:7" ht="15.75" customHeight="1" thickBot="1">
      <c r="A8" s="96"/>
      <c r="B8" s="41"/>
      <c r="C8" s="42"/>
      <c r="D8" s="42"/>
      <c r="E8" s="42"/>
      <c r="F8" s="43"/>
      <c r="G8" s="234"/>
    </row>
    <row r="9" spans="1:7" ht="26.25" thickBot="1">
      <c r="A9" s="99"/>
      <c r="B9" s="235" t="s">
        <v>224</v>
      </c>
      <c r="C9" s="34" t="s">
        <v>335</v>
      </c>
      <c r="D9" s="34" t="s">
        <v>336</v>
      </c>
      <c r="E9" s="34" t="s">
        <v>222</v>
      </c>
      <c r="F9" s="34" t="s">
        <v>241</v>
      </c>
      <c r="G9" s="106"/>
    </row>
    <row r="10" spans="1:7" ht="12.75">
      <c r="A10" s="236"/>
      <c r="B10" s="237"/>
      <c r="C10" s="237"/>
      <c r="D10" s="237"/>
      <c r="E10" s="17"/>
      <c r="F10" s="17"/>
      <c r="G10" s="237"/>
    </row>
    <row r="11" spans="1:10" ht="12.75">
      <c r="A11" s="238" t="s">
        <v>453</v>
      </c>
      <c r="B11" s="150">
        <f aca="true" t="shared" si="0" ref="B11:G11">B12+B22+B31+B42</f>
        <v>9261144941</v>
      </c>
      <c r="C11" s="150">
        <f t="shared" si="0"/>
        <v>5790990013.6</v>
      </c>
      <c r="D11" s="150">
        <f t="shared" si="0"/>
        <v>15052134954.600002</v>
      </c>
      <c r="E11" s="150">
        <f t="shared" si="0"/>
        <v>15049252504.650002</v>
      </c>
      <c r="F11" s="150">
        <f t="shared" si="0"/>
        <v>14577948192.530003</v>
      </c>
      <c r="G11" s="150">
        <f t="shared" si="0"/>
        <v>2882449.9499999285</v>
      </c>
      <c r="I11" s="111"/>
      <c r="J11" s="168"/>
    </row>
    <row r="12" spans="1:7" ht="12.75">
      <c r="A12" s="238" t="s">
        <v>454</v>
      </c>
      <c r="B12" s="150">
        <f>SUM(B13:B20)</f>
        <v>3364355808.71</v>
      </c>
      <c r="C12" s="150">
        <f>SUM(C13:C20)</f>
        <v>646708265.72</v>
      </c>
      <c r="D12" s="150">
        <f>SUM(D13:D20)</f>
        <v>4011064074.4300003</v>
      </c>
      <c r="E12" s="150">
        <f>SUM(E13:E20)</f>
        <v>4011064074.4300003</v>
      </c>
      <c r="F12" s="150">
        <f>SUM(F13:F20)</f>
        <v>3822966506.8</v>
      </c>
      <c r="G12" s="150">
        <f>D12-E12</f>
        <v>0</v>
      </c>
    </row>
    <row r="13" spans="1:7" ht="12.75">
      <c r="A13" s="239" t="s">
        <v>455</v>
      </c>
      <c r="B13" s="140">
        <v>315653000</v>
      </c>
      <c r="C13" s="140">
        <v>28339412.42</v>
      </c>
      <c r="D13" s="140">
        <f aca="true" t="shared" si="1" ref="D13:D20">B13+C13</f>
        <v>343992412.42</v>
      </c>
      <c r="E13" s="140">
        <v>343992412.42</v>
      </c>
      <c r="F13" s="140">
        <v>335390443</v>
      </c>
      <c r="G13" s="140">
        <f aca="true" t="shared" si="2" ref="G13:G20">D13-E13</f>
        <v>0</v>
      </c>
    </row>
    <row r="14" spans="1:7" ht="12.75">
      <c r="A14" s="239" t="s">
        <v>456</v>
      </c>
      <c r="B14" s="140">
        <v>1006052418.86</v>
      </c>
      <c r="C14" s="140">
        <v>111046431.78000002</v>
      </c>
      <c r="D14" s="140">
        <f t="shared" si="1"/>
        <v>1117098850.64</v>
      </c>
      <c r="E14" s="140">
        <v>1117098850.64</v>
      </c>
      <c r="F14" s="140">
        <v>1097121568.06</v>
      </c>
      <c r="G14" s="140">
        <f t="shared" si="2"/>
        <v>0</v>
      </c>
    </row>
    <row r="15" spans="1:7" ht="12.75">
      <c r="A15" s="239" t="s">
        <v>457</v>
      </c>
      <c r="B15" s="140">
        <v>445379599.82</v>
      </c>
      <c r="C15" s="140">
        <v>76087936.03999999</v>
      </c>
      <c r="D15" s="140">
        <f t="shared" si="1"/>
        <v>521467535.86</v>
      </c>
      <c r="E15" s="140">
        <v>521467535.85999995</v>
      </c>
      <c r="F15" s="140">
        <v>494007898.31</v>
      </c>
      <c r="G15" s="140">
        <f t="shared" si="2"/>
        <v>0</v>
      </c>
    </row>
    <row r="16" spans="1:7" ht="12.75">
      <c r="A16" s="239" t="s">
        <v>458</v>
      </c>
      <c r="B16" s="140">
        <v>0</v>
      </c>
      <c r="C16" s="140">
        <v>0</v>
      </c>
      <c r="D16" s="140">
        <f t="shared" si="1"/>
        <v>0</v>
      </c>
      <c r="E16" s="140">
        <v>0</v>
      </c>
      <c r="F16" s="140">
        <v>0</v>
      </c>
      <c r="G16" s="140">
        <f t="shared" si="2"/>
        <v>0</v>
      </c>
    </row>
    <row r="17" spans="1:7" ht="12.75">
      <c r="A17" s="239" t="s">
        <v>459</v>
      </c>
      <c r="B17" s="140">
        <v>731975101.79</v>
      </c>
      <c r="C17" s="140">
        <v>40437264.029999994</v>
      </c>
      <c r="D17" s="140">
        <f t="shared" si="1"/>
        <v>772412365.8199999</v>
      </c>
      <c r="E17" s="140">
        <v>772412365.82</v>
      </c>
      <c r="F17" s="140">
        <v>728151741.3000001</v>
      </c>
      <c r="G17" s="140">
        <f t="shared" si="2"/>
        <v>0</v>
      </c>
    </row>
    <row r="18" spans="1:7" ht="12.75">
      <c r="A18" s="239" t="s">
        <v>460</v>
      </c>
      <c r="B18" s="140">
        <v>0</v>
      </c>
      <c r="C18" s="140">
        <v>0</v>
      </c>
      <c r="D18" s="140">
        <f t="shared" si="1"/>
        <v>0</v>
      </c>
      <c r="E18" s="140">
        <v>0</v>
      </c>
      <c r="F18" s="140">
        <v>0</v>
      </c>
      <c r="G18" s="140">
        <f t="shared" si="2"/>
        <v>0</v>
      </c>
    </row>
    <row r="19" spans="1:7" ht="12.75">
      <c r="A19" s="239" t="s">
        <v>461</v>
      </c>
      <c r="B19" s="140">
        <v>571088806.62</v>
      </c>
      <c r="C19" s="140">
        <v>119084794.64</v>
      </c>
      <c r="D19" s="140">
        <f t="shared" si="1"/>
        <v>690173601.26</v>
      </c>
      <c r="E19" s="140">
        <v>690173601.26</v>
      </c>
      <c r="F19" s="140">
        <v>643233569.12</v>
      </c>
      <c r="G19" s="140">
        <f t="shared" si="2"/>
        <v>0</v>
      </c>
    </row>
    <row r="20" spans="1:7" ht="12.75">
      <c r="A20" s="239" t="s">
        <v>462</v>
      </c>
      <c r="B20" s="140">
        <v>294206881.62</v>
      </c>
      <c r="C20" s="140">
        <v>271712426.81</v>
      </c>
      <c r="D20" s="140">
        <f t="shared" si="1"/>
        <v>565919308.4300001</v>
      </c>
      <c r="E20" s="140">
        <v>565919308.4300001</v>
      </c>
      <c r="F20" s="140">
        <v>525061287.01</v>
      </c>
      <c r="G20" s="140">
        <f t="shared" si="2"/>
        <v>0</v>
      </c>
    </row>
    <row r="21" spans="1:7" ht="12.75">
      <c r="A21" s="240"/>
      <c r="B21" s="140"/>
      <c r="C21" s="140"/>
      <c r="D21" s="140"/>
      <c r="E21" s="140"/>
      <c r="F21" s="140"/>
      <c r="G21" s="140"/>
    </row>
    <row r="22" spans="1:7" ht="12.75">
      <c r="A22" s="238" t="s">
        <v>463</v>
      </c>
      <c r="B22" s="150">
        <f>SUM(B23:B29)</f>
        <v>2813435174.3500004</v>
      </c>
      <c r="C22" s="150">
        <f>SUM(C23:C29)</f>
        <v>358180941.84000003</v>
      </c>
      <c r="D22" s="150">
        <f>SUM(D23:D29)</f>
        <v>3171616116.19</v>
      </c>
      <c r="E22" s="150">
        <f>SUM(E23:E29)</f>
        <v>3171616116.1899996</v>
      </c>
      <c r="F22" s="150">
        <f>SUM(F23:F29)</f>
        <v>2960032355.5000005</v>
      </c>
      <c r="G22" s="150">
        <f aca="true" t="shared" si="3" ref="G22:G29">D22-E22</f>
        <v>0</v>
      </c>
    </row>
    <row r="23" spans="1:7" ht="12.75">
      <c r="A23" s="239" t="s">
        <v>464</v>
      </c>
      <c r="B23" s="140">
        <v>27306082.38</v>
      </c>
      <c r="C23" s="140">
        <v>615052.2400000001</v>
      </c>
      <c r="D23" s="140">
        <f>B23+C23</f>
        <v>27921134.619999997</v>
      </c>
      <c r="E23" s="140">
        <v>27921134.619999997</v>
      </c>
      <c r="F23" s="140">
        <v>23184796.82</v>
      </c>
      <c r="G23" s="140">
        <f t="shared" si="3"/>
        <v>0</v>
      </c>
    </row>
    <row r="24" spans="1:7" ht="12.75">
      <c r="A24" s="239" t="s">
        <v>465</v>
      </c>
      <c r="B24" s="140">
        <v>211371085.58</v>
      </c>
      <c r="C24" s="140">
        <v>-60073497.15999997</v>
      </c>
      <c r="D24" s="140">
        <f aca="true" t="shared" si="4" ref="D24:D29">B24+C24</f>
        <v>151297588.42000005</v>
      </c>
      <c r="E24" s="140">
        <v>151297588.41999996</v>
      </c>
      <c r="F24" s="140">
        <v>140603839.78999996</v>
      </c>
      <c r="G24" s="140">
        <f t="shared" si="3"/>
        <v>0</v>
      </c>
    </row>
    <row r="25" spans="1:7" ht="12.75">
      <c r="A25" s="239" t="s">
        <v>466</v>
      </c>
      <c r="B25" s="140">
        <v>278808750</v>
      </c>
      <c r="C25" s="140">
        <v>295254062.26</v>
      </c>
      <c r="D25" s="140">
        <f t="shared" si="4"/>
        <v>574062812.26</v>
      </c>
      <c r="E25" s="140">
        <v>574062812.2599998</v>
      </c>
      <c r="F25" s="140">
        <v>545711121.56</v>
      </c>
      <c r="G25" s="140">
        <f t="shared" si="3"/>
        <v>0</v>
      </c>
    </row>
    <row r="26" spans="1:7" ht="12.75">
      <c r="A26" s="239" t="s">
        <v>467</v>
      </c>
      <c r="B26" s="140">
        <v>233865486.2</v>
      </c>
      <c r="C26" s="140">
        <v>50920180.599999994</v>
      </c>
      <c r="D26" s="140">
        <f t="shared" si="4"/>
        <v>284785666.79999995</v>
      </c>
      <c r="E26" s="140">
        <v>284785666.79999995</v>
      </c>
      <c r="F26" s="140">
        <v>269719401.51</v>
      </c>
      <c r="G26" s="140">
        <f t="shared" si="3"/>
        <v>0</v>
      </c>
    </row>
    <row r="27" spans="1:7" ht="12.75">
      <c r="A27" s="239" t="s">
        <v>468</v>
      </c>
      <c r="B27" s="140">
        <v>1373295078.97</v>
      </c>
      <c r="C27" s="140">
        <v>-101655685.88</v>
      </c>
      <c r="D27" s="140">
        <f t="shared" si="4"/>
        <v>1271639393.0900002</v>
      </c>
      <c r="E27" s="140">
        <v>1271639393.0900002</v>
      </c>
      <c r="F27" s="140">
        <v>1224572643.4500008</v>
      </c>
      <c r="G27" s="140">
        <f t="shared" si="3"/>
        <v>0</v>
      </c>
    </row>
    <row r="28" spans="1:7" ht="12.75">
      <c r="A28" s="239" t="s">
        <v>469</v>
      </c>
      <c r="B28" s="140">
        <v>688788691.22</v>
      </c>
      <c r="C28" s="140">
        <v>173120829.78</v>
      </c>
      <c r="D28" s="140">
        <f t="shared" si="4"/>
        <v>861909521</v>
      </c>
      <c r="E28" s="140">
        <v>861909521</v>
      </c>
      <c r="F28" s="140">
        <v>756240552.3699999</v>
      </c>
      <c r="G28" s="140">
        <f t="shared" si="3"/>
        <v>0</v>
      </c>
    </row>
    <row r="29" spans="1:7" ht="12.75">
      <c r="A29" s="239" t="s">
        <v>470</v>
      </c>
      <c r="B29" s="140">
        <v>0</v>
      </c>
      <c r="C29" s="140">
        <v>0</v>
      </c>
      <c r="D29" s="140">
        <f t="shared" si="4"/>
        <v>0</v>
      </c>
      <c r="E29" s="140">
        <v>0</v>
      </c>
      <c r="F29" s="140">
        <v>0</v>
      </c>
      <c r="G29" s="140">
        <f t="shared" si="3"/>
        <v>0</v>
      </c>
    </row>
    <row r="30" spans="1:7" ht="12.75">
      <c r="A30" s="240"/>
      <c r="B30" s="140"/>
      <c r="C30" s="140"/>
      <c r="D30" s="140"/>
      <c r="E30" s="140"/>
      <c r="F30" s="140"/>
      <c r="G30" s="140"/>
    </row>
    <row r="31" spans="1:7" ht="12.75">
      <c r="A31" s="238" t="s">
        <v>471</v>
      </c>
      <c r="B31" s="150">
        <f>SUM(B32:B40)</f>
        <v>539988292.94</v>
      </c>
      <c r="C31" s="150">
        <f>SUM(C32:C40)</f>
        <v>66584118.59999999</v>
      </c>
      <c r="D31" s="150">
        <f>SUM(D32:D40)</f>
        <v>606572411.54</v>
      </c>
      <c r="E31" s="150">
        <f>SUM(E32:E40)</f>
        <v>603689961.59</v>
      </c>
      <c r="F31" s="150">
        <f>SUM(F32:F40)</f>
        <v>532073823.79</v>
      </c>
      <c r="G31" s="150">
        <f aca="true" t="shared" si="5" ref="G31:G40">D31-E31</f>
        <v>2882449.9499999285</v>
      </c>
    </row>
    <row r="32" spans="1:7" ht="12.75">
      <c r="A32" s="239" t="s">
        <v>472</v>
      </c>
      <c r="B32" s="140">
        <v>112910589.55</v>
      </c>
      <c r="C32" s="140">
        <v>-4834982.2</v>
      </c>
      <c r="D32" s="140">
        <f>B32+C32</f>
        <v>108075607.35</v>
      </c>
      <c r="E32" s="140">
        <v>108075607.35000001</v>
      </c>
      <c r="F32" s="140">
        <v>103178213.02999999</v>
      </c>
      <c r="G32" s="140">
        <f t="shared" si="5"/>
        <v>0</v>
      </c>
    </row>
    <row r="33" spans="1:7" ht="12.75">
      <c r="A33" s="239" t="s">
        <v>473</v>
      </c>
      <c r="B33" s="140">
        <v>101319385.48</v>
      </c>
      <c r="C33" s="140">
        <v>13468098.759999998</v>
      </c>
      <c r="D33" s="140">
        <f aca="true" t="shared" si="6" ref="D33:D40">B33+C33</f>
        <v>114787484.24000001</v>
      </c>
      <c r="E33" s="140">
        <v>114787484.24</v>
      </c>
      <c r="F33" s="140">
        <v>107019409.39</v>
      </c>
      <c r="G33" s="140">
        <f t="shared" si="5"/>
        <v>0</v>
      </c>
    </row>
    <row r="34" spans="1:7" ht="12.75">
      <c r="A34" s="239" t="s">
        <v>474</v>
      </c>
      <c r="B34" s="140">
        <v>0</v>
      </c>
      <c r="C34" s="140">
        <v>0</v>
      </c>
      <c r="D34" s="140">
        <f t="shared" si="6"/>
        <v>0</v>
      </c>
      <c r="E34" s="140">
        <v>0</v>
      </c>
      <c r="F34" s="140">
        <v>0</v>
      </c>
      <c r="G34" s="140">
        <f t="shared" si="5"/>
        <v>0</v>
      </c>
    </row>
    <row r="35" spans="1:7" ht="12.75">
      <c r="A35" s="239" t="s">
        <v>475</v>
      </c>
      <c r="B35" s="140">
        <v>0</v>
      </c>
      <c r="C35" s="140">
        <v>0</v>
      </c>
      <c r="D35" s="140">
        <f t="shared" si="6"/>
        <v>0</v>
      </c>
      <c r="E35" s="140">
        <v>0</v>
      </c>
      <c r="F35" s="140">
        <v>0</v>
      </c>
      <c r="G35" s="140">
        <f t="shared" si="5"/>
        <v>0</v>
      </c>
    </row>
    <row r="36" spans="1:7" ht="12.75">
      <c r="A36" s="239" t="s">
        <v>476</v>
      </c>
      <c r="B36" s="140">
        <v>108349709.11</v>
      </c>
      <c r="C36" s="140">
        <v>3880754.7599999905</v>
      </c>
      <c r="D36" s="147">
        <f t="shared" si="6"/>
        <v>112230463.86999999</v>
      </c>
      <c r="E36" s="140">
        <v>109348013.91999999</v>
      </c>
      <c r="F36" s="140">
        <v>97004325.27000001</v>
      </c>
      <c r="G36" s="147">
        <f t="shared" si="5"/>
        <v>2882449.950000003</v>
      </c>
    </row>
    <row r="37" spans="1:7" ht="12.75">
      <c r="A37" s="239" t="s">
        <v>477</v>
      </c>
      <c r="B37" s="140">
        <v>0</v>
      </c>
      <c r="C37" s="140">
        <v>0</v>
      </c>
      <c r="D37" s="140">
        <f t="shared" si="6"/>
        <v>0</v>
      </c>
      <c r="E37" s="140">
        <v>0</v>
      </c>
      <c r="F37" s="140">
        <v>0</v>
      </c>
      <c r="G37" s="140">
        <f t="shared" si="5"/>
        <v>0</v>
      </c>
    </row>
    <row r="38" spans="1:7" ht="12.75">
      <c r="A38" s="239" t="s">
        <v>478</v>
      </c>
      <c r="B38" s="140">
        <v>208826158.8</v>
      </c>
      <c r="C38" s="140">
        <v>54504279.66</v>
      </c>
      <c r="D38" s="140">
        <f t="shared" si="6"/>
        <v>263330438.46</v>
      </c>
      <c r="E38" s="140">
        <v>263330438.46</v>
      </c>
      <c r="F38" s="140">
        <v>217227272.05</v>
      </c>
      <c r="G38" s="140">
        <f t="shared" si="5"/>
        <v>0</v>
      </c>
    </row>
    <row r="39" spans="1:7" ht="12.75">
      <c r="A39" s="239" t="s">
        <v>479</v>
      </c>
      <c r="B39" s="140">
        <v>8582450</v>
      </c>
      <c r="C39" s="140">
        <v>-434032.38</v>
      </c>
      <c r="D39" s="140">
        <f t="shared" si="6"/>
        <v>8148417.62</v>
      </c>
      <c r="E39" s="140">
        <v>8148417.62</v>
      </c>
      <c r="F39" s="140">
        <v>7644604.05</v>
      </c>
      <c r="G39" s="140">
        <f t="shared" si="5"/>
        <v>0</v>
      </c>
    </row>
    <row r="40" spans="1:7" ht="12.75">
      <c r="A40" s="239" t="s">
        <v>480</v>
      </c>
      <c r="B40" s="140">
        <v>0</v>
      </c>
      <c r="C40" s="140">
        <v>0</v>
      </c>
      <c r="D40" s="140">
        <f t="shared" si="6"/>
        <v>0</v>
      </c>
      <c r="E40" s="140">
        <v>0</v>
      </c>
      <c r="F40" s="140">
        <v>0</v>
      </c>
      <c r="G40" s="140">
        <f t="shared" si="5"/>
        <v>0</v>
      </c>
    </row>
    <row r="41" spans="1:7" ht="12.75">
      <c r="A41" s="240"/>
      <c r="B41" s="140"/>
      <c r="C41" s="140"/>
      <c r="D41" s="140"/>
      <c r="E41" s="140"/>
      <c r="F41" s="140"/>
      <c r="G41" s="140"/>
    </row>
    <row r="42" spans="1:7" ht="12.75">
      <c r="A42" s="238" t="s">
        <v>481</v>
      </c>
      <c r="B42" s="150">
        <f>SUM(B43:B46)</f>
        <v>2543365665</v>
      </c>
      <c r="C42" s="150">
        <f>SUM(C43:C46)</f>
        <v>4719516687.440001</v>
      </c>
      <c r="D42" s="150">
        <f>SUM(D43:D46)</f>
        <v>7262882352.440001</v>
      </c>
      <c r="E42" s="150">
        <f>SUM(E43:E46)</f>
        <v>7262882352.440001</v>
      </c>
      <c r="F42" s="150">
        <f>SUM(F43:F46)</f>
        <v>7262875506.440001</v>
      </c>
      <c r="G42" s="150">
        <f>D42-E42</f>
        <v>0</v>
      </c>
    </row>
    <row r="43" spans="1:7" ht="12.75">
      <c r="A43" s="239" t="s">
        <v>482</v>
      </c>
      <c r="B43" s="140">
        <v>426204128</v>
      </c>
      <c r="C43" s="140">
        <v>4622453049.18</v>
      </c>
      <c r="D43" s="140">
        <f>B43+C43</f>
        <v>5048657177.18</v>
      </c>
      <c r="E43" s="140">
        <v>5048657177.18</v>
      </c>
      <c r="F43" s="140">
        <v>5048657177.18</v>
      </c>
      <c r="G43" s="140">
        <f>D43-E43</f>
        <v>0</v>
      </c>
    </row>
    <row r="44" spans="1:7" ht="25.5">
      <c r="A44" s="241" t="s">
        <v>483</v>
      </c>
      <c r="B44" s="140">
        <v>2117161537</v>
      </c>
      <c r="C44" s="140">
        <v>97063638.26</v>
      </c>
      <c r="D44" s="140">
        <f>B44+C44</f>
        <v>2214225175.26</v>
      </c>
      <c r="E44" s="140">
        <v>2214225175.26</v>
      </c>
      <c r="F44" s="140">
        <v>2214218329.26</v>
      </c>
      <c r="G44" s="140">
        <f>D44-E44</f>
        <v>0</v>
      </c>
    </row>
    <row r="45" spans="1:7" ht="12.75">
      <c r="A45" s="239" t="s">
        <v>484</v>
      </c>
      <c r="B45" s="140">
        <v>0</v>
      </c>
      <c r="C45" s="140">
        <v>0</v>
      </c>
      <c r="D45" s="140">
        <f>B45+C45</f>
        <v>0</v>
      </c>
      <c r="E45" s="140">
        <v>0</v>
      </c>
      <c r="F45" s="140">
        <v>0</v>
      </c>
      <c r="G45" s="140">
        <f>D45-E45</f>
        <v>0</v>
      </c>
    </row>
    <row r="46" spans="1:7" ht="12.75">
      <c r="A46" s="239" t="s">
        <v>485</v>
      </c>
      <c r="B46" s="140">
        <v>0</v>
      </c>
      <c r="C46" s="140">
        <v>0</v>
      </c>
      <c r="D46" s="140">
        <f>B46+C46</f>
        <v>0</v>
      </c>
      <c r="E46" s="140">
        <v>0</v>
      </c>
      <c r="F46" s="140">
        <v>0</v>
      </c>
      <c r="G46" s="140">
        <f>D46-E46</f>
        <v>0</v>
      </c>
    </row>
    <row r="47" spans="1:7" ht="12.75">
      <c r="A47" s="240"/>
      <c r="B47" s="140"/>
      <c r="C47" s="140"/>
      <c r="D47" s="140"/>
      <c r="E47" s="140"/>
      <c r="F47" s="140"/>
      <c r="G47" s="140"/>
    </row>
    <row r="48" spans="1:7" ht="12.75">
      <c r="A48" s="238" t="s">
        <v>486</v>
      </c>
      <c r="B48" s="150">
        <f>B49+B59+B68+B79</f>
        <v>11774804337</v>
      </c>
      <c r="C48" s="150">
        <f>C49+C59+C68+C79</f>
        <v>2184724734.67</v>
      </c>
      <c r="D48" s="150">
        <f>D49+D59+D68+D79</f>
        <v>13959529071.670002</v>
      </c>
      <c r="E48" s="150">
        <f>E49+E59+E68+E79</f>
        <v>13753417834.82</v>
      </c>
      <c r="F48" s="150">
        <f>F49+F59+F68+F79</f>
        <v>13752789786.859999</v>
      </c>
      <c r="G48" s="150">
        <f aca="true" t="shared" si="7" ref="G48:G83">D48-E48</f>
        <v>206111236.8500023</v>
      </c>
    </row>
    <row r="49" spans="1:7" ht="12.75">
      <c r="A49" s="238" t="s">
        <v>454</v>
      </c>
      <c r="B49" s="150">
        <f>SUM(B50:B57)</f>
        <v>138465392</v>
      </c>
      <c r="C49" s="150">
        <f>SUM(C50:C57)</f>
        <v>168141063.87</v>
      </c>
      <c r="D49" s="150">
        <f>SUM(D50:D57)</f>
        <v>306606455.87</v>
      </c>
      <c r="E49" s="150">
        <f>SUM(E50:E57)</f>
        <v>306391788.26</v>
      </c>
      <c r="F49" s="150">
        <f>SUM(F50:F57)</f>
        <v>305765617.46</v>
      </c>
      <c r="G49" s="150">
        <f t="shared" si="7"/>
        <v>214667.6100000143</v>
      </c>
    </row>
    <row r="50" spans="1:7" ht="12.75">
      <c r="A50" s="239" t="s">
        <v>455</v>
      </c>
      <c r="B50" s="140">
        <v>0</v>
      </c>
      <c r="C50" s="140">
        <v>0</v>
      </c>
      <c r="D50" s="140">
        <f>B50+C50</f>
        <v>0</v>
      </c>
      <c r="E50" s="140">
        <v>0</v>
      </c>
      <c r="F50" s="140">
        <v>0</v>
      </c>
      <c r="G50" s="140">
        <f t="shared" si="7"/>
        <v>0</v>
      </c>
    </row>
    <row r="51" spans="1:7" ht="12.75">
      <c r="A51" s="239" t="s">
        <v>456</v>
      </c>
      <c r="B51" s="140">
        <v>2600000</v>
      </c>
      <c r="C51" s="140">
        <v>31889330.02</v>
      </c>
      <c r="D51" s="140">
        <f aca="true" t="shared" si="8" ref="D51:D57">B51+C51</f>
        <v>34489330.019999996</v>
      </c>
      <c r="E51" s="140">
        <v>34489330.02</v>
      </c>
      <c r="F51" s="140">
        <v>33863159.22</v>
      </c>
      <c r="G51" s="140">
        <f t="shared" si="7"/>
        <v>0</v>
      </c>
    </row>
    <row r="52" spans="1:7" ht="12.75">
      <c r="A52" s="239" t="s">
        <v>457</v>
      </c>
      <c r="B52" s="140">
        <v>1000000</v>
      </c>
      <c r="C52" s="140">
        <v>18788951.93</v>
      </c>
      <c r="D52" s="140">
        <f t="shared" si="8"/>
        <v>19788951.93</v>
      </c>
      <c r="E52" s="140">
        <v>19758532.32</v>
      </c>
      <c r="F52" s="140">
        <v>19758532.32</v>
      </c>
      <c r="G52" s="140">
        <f t="shared" si="7"/>
        <v>30419.609999999404</v>
      </c>
    </row>
    <row r="53" spans="1:7" ht="12.75">
      <c r="A53" s="239" t="s">
        <v>458</v>
      </c>
      <c r="B53" s="140">
        <v>0</v>
      </c>
      <c r="C53" s="140">
        <v>0</v>
      </c>
      <c r="D53" s="140">
        <f t="shared" si="8"/>
        <v>0</v>
      </c>
      <c r="E53" s="140">
        <v>0</v>
      </c>
      <c r="F53" s="140">
        <v>0</v>
      </c>
      <c r="G53" s="140">
        <f t="shared" si="7"/>
        <v>0</v>
      </c>
    </row>
    <row r="54" spans="1:7" ht="12.75">
      <c r="A54" s="239" t="s">
        <v>459</v>
      </c>
      <c r="B54" s="140">
        <v>0</v>
      </c>
      <c r="C54" s="140">
        <v>39882429.43</v>
      </c>
      <c r="D54" s="140">
        <f t="shared" si="8"/>
        <v>39882429.43</v>
      </c>
      <c r="E54" s="140">
        <v>39882429.43</v>
      </c>
      <c r="F54" s="140">
        <v>39882429.43</v>
      </c>
      <c r="G54" s="140">
        <f t="shared" si="7"/>
        <v>0</v>
      </c>
    </row>
    <row r="55" spans="1:7" ht="12.75">
      <c r="A55" s="239" t="s">
        <v>460</v>
      </c>
      <c r="B55" s="140">
        <v>0</v>
      </c>
      <c r="C55" s="140">
        <v>0</v>
      </c>
      <c r="D55" s="140">
        <f t="shared" si="8"/>
        <v>0</v>
      </c>
      <c r="E55" s="140">
        <v>0</v>
      </c>
      <c r="F55" s="140">
        <v>0</v>
      </c>
      <c r="G55" s="140">
        <f t="shared" si="7"/>
        <v>0</v>
      </c>
    </row>
    <row r="56" spans="1:7" ht="12.75">
      <c r="A56" s="239" t="s">
        <v>461</v>
      </c>
      <c r="B56" s="140">
        <v>124865392</v>
      </c>
      <c r="C56" s="140">
        <v>80394606.73</v>
      </c>
      <c r="D56" s="140">
        <f t="shared" si="8"/>
        <v>205259998.73000002</v>
      </c>
      <c r="E56" s="140">
        <v>205075750.73</v>
      </c>
      <c r="F56" s="140">
        <v>205075750.73</v>
      </c>
      <c r="G56" s="140">
        <f t="shared" si="7"/>
        <v>184248.0000000298</v>
      </c>
    </row>
    <row r="57" spans="1:7" ht="12.75">
      <c r="A57" s="239" t="s">
        <v>462</v>
      </c>
      <c r="B57" s="140">
        <v>10000000</v>
      </c>
      <c r="C57" s="140">
        <v>-2814254.24</v>
      </c>
      <c r="D57" s="140">
        <f t="shared" si="8"/>
        <v>7185745.76</v>
      </c>
      <c r="E57" s="140">
        <v>7185745.76</v>
      </c>
      <c r="F57" s="140">
        <v>7185745.76</v>
      </c>
      <c r="G57" s="140">
        <f t="shared" si="7"/>
        <v>0</v>
      </c>
    </row>
    <row r="58" spans="1:7" ht="12.75">
      <c r="A58" s="240"/>
      <c r="B58" s="140"/>
      <c r="C58" s="140"/>
      <c r="D58" s="140"/>
      <c r="E58" s="140"/>
      <c r="F58" s="140"/>
      <c r="G58" s="140"/>
    </row>
    <row r="59" spans="1:7" ht="12.75">
      <c r="A59" s="238" t="s">
        <v>463</v>
      </c>
      <c r="B59" s="150">
        <f>SUM(B60:B66)</f>
        <v>10013301585</v>
      </c>
      <c r="C59" s="150">
        <f>SUM(C60:C66)</f>
        <v>1878644518.1000001</v>
      </c>
      <c r="D59" s="150">
        <f>SUM(D60:D66)</f>
        <v>11891946103.1</v>
      </c>
      <c r="E59" s="150">
        <f>SUM(E60:E66)</f>
        <v>11716030565.92</v>
      </c>
      <c r="F59" s="150">
        <f>SUM(F60:F66)</f>
        <v>11716028688.76</v>
      </c>
      <c r="G59" s="150">
        <f t="shared" si="7"/>
        <v>175915537.1800003</v>
      </c>
    </row>
    <row r="60" spans="1:7" ht="12.75">
      <c r="A60" s="239" t="s">
        <v>464</v>
      </c>
      <c r="B60" s="140">
        <v>0</v>
      </c>
      <c r="C60" s="140">
        <v>633561.62</v>
      </c>
      <c r="D60" s="140">
        <f>B60+C60</f>
        <v>633561.62</v>
      </c>
      <c r="E60" s="140">
        <v>633561.62</v>
      </c>
      <c r="F60" s="140">
        <v>633561.62</v>
      </c>
      <c r="G60" s="140">
        <f t="shared" si="7"/>
        <v>0</v>
      </c>
    </row>
    <row r="61" spans="1:7" ht="12.75">
      <c r="A61" s="239" t="s">
        <v>465</v>
      </c>
      <c r="B61" s="140">
        <v>615804210</v>
      </c>
      <c r="C61" s="140">
        <v>397947025.89</v>
      </c>
      <c r="D61" s="140">
        <f aca="true" t="shared" si="9" ref="D61:D66">B61+C61</f>
        <v>1013751235.89</v>
      </c>
      <c r="E61" s="140">
        <v>925844937.83</v>
      </c>
      <c r="F61" s="140">
        <v>925844937.83</v>
      </c>
      <c r="G61" s="140">
        <f t="shared" si="7"/>
        <v>87906298.05999994</v>
      </c>
    </row>
    <row r="62" spans="1:7" ht="12.75">
      <c r="A62" s="239" t="s">
        <v>466</v>
      </c>
      <c r="B62" s="140">
        <v>1684317282</v>
      </c>
      <c r="C62" s="140">
        <v>146473965.07</v>
      </c>
      <c r="D62" s="140">
        <f t="shared" si="9"/>
        <v>1830791247.07</v>
      </c>
      <c r="E62" s="140">
        <v>1825066972.44</v>
      </c>
      <c r="F62" s="140">
        <v>1825066972.44</v>
      </c>
      <c r="G62" s="140">
        <f t="shared" si="7"/>
        <v>5724274.629999876</v>
      </c>
    </row>
    <row r="63" spans="1:7" ht="12.75">
      <c r="A63" s="239" t="s">
        <v>467</v>
      </c>
      <c r="B63" s="140">
        <v>0</v>
      </c>
      <c r="C63" s="140">
        <v>130323611.09</v>
      </c>
      <c r="D63" s="140">
        <f t="shared" si="9"/>
        <v>130323611.09</v>
      </c>
      <c r="E63" s="140">
        <v>102624411.16</v>
      </c>
      <c r="F63" s="140">
        <v>102622534</v>
      </c>
      <c r="G63" s="140">
        <f t="shared" si="7"/>
        <v>27699199.930000007</v>
      </c>
    </row>
    <row r="64" spans="1:7" ht="12.75">
      <c r="A64" s="239" t="s">
        <v>468</v>
      </c>
      <c r="B64" s="140">
        <v>7009612170</v>
      </c>
      <c r="C64" s="140">
        <v>1169887120</v>
      </c>
      <c r="D64" s="140">
        <f t="shared" si="9"/>
        <v>8179499290</v>
      </c>
      <c r="E64" s="140">
        <v>8133698246.4</v>
      </c>
      <c r="F64" s="140">
        <v>8133698246.4</v>
      </c>
      <c r="G64" s="140">
        <f t="shared" si="7"/>
        <v>45801043.60000038</v>
      </c>
    </row>
    <row r="65" spans="1:7" ht="12.75">
      <c r="A65" s="239" t="s">
        <v>469</v>
      </c>
      <c r="B65" s="140">
        <v>703567923</v>
      </c>
      <c r="C65" s="140">
        <v>33379234.43</v>
      </c>
      <c r="D65" s="140">
        <f t="shared" si="9"/>
        <v>736947157.43</v>
      </c>
      <c r="E65" s="140">
        <v>728162436.47</v>
      </c>
      <c r="F65" s="140">
        <v>728162436.47</v>
      </c>
      <c r="G65" s="140">
        <f t="shared" si="7"/>
        <v>8784720.959999919</v>
      </c>
    </row>
    <row r="66" spans="1:7" ht="12.75">
      <c r="A66" s="239" t="s">
        <v>470</v>
      </c>
      <c r="B66" s="140">
        <v>0</v>
      </c>
      <c r="C66" s="140">
        <v>0</v>
      </c>
      <c r="D66" s="140">
        <f t="shared" si="9"/>
        <v>0</v>
      </c>
      <c r="E66" s="140">
        <v>0</v>
      </c>
      <c r="F66" s="140">
        <v>0</v>
      </c>
      <c r="G66" s="140">
        <f t="shared" si="7"/>
        <v>0</v>
      </c>
    </row>
    <row r="67" spans="1:7" ht="12.75">
      <c r="A67" s="240"/>
      <c r="B67" s="140"/>
      <c r="C67" s="140"/>
      <c r="D67" s="140"/>
      <c r="E67" s="140"/>
      <c r="F67" s="140"/>
      <c r="G67" s="140"/>
    </row>
    <row r="68" spans="1:7" ht="12.75">
      <c r="A68" s="238" t="s">
        <v>471</v>
      </c>
      <c r="B68" s="150">
        <f>SUM(B69:B77)</f>
        <v>55113850</v>
      </c>
      <c r="C68" s="150">
        <f>SUM(C69:C77)</f>
        <v>160125046.77</v>
      </c>
      <c r="D68" s="150">
        <f>SUM(D69:D77)</f>
        <v>215238896.77</v>
      </c>
      <c r="E68" s="150">
        <f>SUM(E69:E77)</f>
        <v>185257866.17</v>
      </c>
      <c r="F68" s="150">
        <f>SUM(F69:F77)</f>
        <v>185257866.17</v>
      </c>
      <c r="G68" s="150">
        <f t="shared" si="7"/>
        <v>29981030.600000024</v>
      </c>
    </row>
    <row r="69" spans="1:7" ht="12.75">
      <c r="A69" s="239" t="s">
        <v>472</v>
      </c>
      <c r="B69" s="140">
        <v>40113850</v>
      </c>
      <c r="C69" s="140">
        <v>-4503755.61</v>
      </c>
      <c r="D69" s="140">
        <f>B69+C69</f>
        <v>35610094.39</v>
      </c>
      <c r="E69" s="140">
        <v>35610094.39</v>
      </c>
      <c r="F69" s="140">
        <v>35610094.39</v>
      </c>
      <c r="G69" s="140">
        <f t="shared" si="7"/>
        <v>0</v>
      </c>
    </row>
    <row r="70" spans="1:7" ht="12.75">
      <c r="A70" s="239" t="s">
        <v>473</v>
      </c>
      <c r="B70" s="140">
        <v>15000000</v>
      </c>
      <c r="C70" s="140">
        <v>57263713.99</v>
      </c>
      <c r="D70" s="140">
        <f aca="true" t="shared" si="10" ref="D70:D77">B70+C70</f>
        <v>72263713.99000001</v>
      </c>
      <c r="E70" s="140">
        <v>72238989.49</v>
      </c>
      <c r="F70" s="140">
        <v>72238989.49</v>
      </c>
      <c r="G70" s="140">
        <f t="shared" si="7"/>
        <v>24724.5000000149</v>
      </c>
    </row>
    <row r="71" spans="1:7" ht="12.75">
      <c r="A71" s="239" t="s">
        <v>474</v>
      </c>
      <c r="B71" s="140">
        <v>0</v>
      </c>
      <c r="C71" s="140">
        <v>0</v>
      </c>
      <c r="D71" s="140">
        <f t="shared" si="10"/>
        <v>0</v>
      </c>
      <c r="E71" s="140">
        <v>0</v>
      </c>
      <c r="F71" s="140">
        <v>0</v>
      </c>
      <c r="G71" s="140">
        <f t="shared" si="7"/>
        <v>0</v>
      </c>
    </row>
    <row r="72" spans="1:7" ht="12.75">
      <c r="A72" s="239" t="s">
        <v>475</v>
      </c>
      <c r="B72" s="140">
        <v>0</v>
      </c>
      <c r="C72" s="140">
        <v>0</v>
      </c>
      <c r="D72" s="140">
        <f t="shared" si="10"/>
        <v>0</v>
      </c>
      <c r="E72" s="140">
        <v>0</v>
      </c>
      <c r="F72" s="140">
        <v>0</v>
      </c>
      <c r="G72" s="140">
        <f t="shared" si="7"/>
        <v>0</v>
      </c>
    </row>
    <row r="73" spans="1:7" ht="12.75">
      <c r="A73" s="239" t="s">
        <v>476</v>
      </c>
      <c r="B73" s="140">
        <v>0</v>
      </c>
      <c r="C73" s="140">
        <v>71458800.7</v>
      </c>
      <c r="D73" s="140">
        <f t="shared" si="10"/>
        <v>71458800.7</v>
      </c>
      <c r="E73" s="140">
        <v>46628475.81</v>
      </c>
      <c r="F73" s="140">
        <v>46628475.81</v>
      </c>
      <c r="G73" s="140">
        <f t="shared" si="7"/>
        <v>24830324.89</v>
      </c>
    </row>
    <row r="74" spans="1:7" ht="12.75">
      <c r="A74" s="239" t="s">
        <v>477</v>
      </c>
      <c r="B74" s="140">
        <v>0</v>
      </c>
      <c r="C74" s="140">
        <v>0</v>
      </c>
      <c r="D74" s="140">
        <f t="shared" si="10"/>
        <v>0</v>
      </c>
      <c r="E74" s="140">
        <v>0</v>
      </c>
      <c r="F74" s="140">
        <v>0</v>
      </c>
      <c r="G74" s="140">
        <f t="shared" si="7"/>
        <v>0</v>
      </c>
    </row>
    <row r="75" spans="1:7" ht="12.75">
      <c r="A75" s="239" t="s">
        <v>478</v>
      </c>
      <c r="B75" s="140">
        <v>0</v>
      </c>
      <c r="C75" s="140">
        <v>35906287.69</v>
      </c>
      <c r="D75" s="140">
        <f t="shared" si="10"/>
        <v>35906287.69</v>
      </c>
      <c r="E75" s="140">
        <v>30780306.48</v>
      </c>
      <c r="F75" s="140">
        <v>30780306.48</v>
      </c>
      <c r="G75" s="140">
        <f t="shared" si="7"/>
        <v>5125981.209999997</v>
      </c>
    </row>
    <row r="76" spans="1:7" ht="12.75">
      <c r="A76" s="239" t="s">
        <v>479</v>
      </c>
      <c r="B76" s="140">
        <v>0</v>
      </c>
      <c r="C76" s="140">
        <v>0</v>
      </c>
      <c r="D76" s="140">
        <f t="shared" si="10"/>
        <v>0</v>
      </c>
      <c r="E76" s="140">
        <v>0</v>
      </c>
      <c r="F76" s="140">
        <v>0</v>
      </c>
      <c r="G76" s="140">
        <f t="shared" si="7"/>
        <v>0</v>
      </c>
    </row>
    <row r="77" spans="1:7" ht="13.5" thickBot="1">
      <c r="A77" s="242" t="s">
        <v>480</v>
      </c>
      <c r="B77" s="243">
        <v>0</v>
      </c>
      <c r="C77" s="243">
        <v>0</v>
      </c>
      <c r="D77" s="243">
        <f t="shared" si="10"/>
        <v>0</v>
      </c>
      <c r="E77" s="243">
        <v>0</v>
      </c>
      <c r="F77" s="243">
        <v>0</v>
      </c>
      <c r="G77" s="243">
        <f t="shared" si="7"/>
        <v>0</v>
      </c>
    </row>
    <row r="78" spans="1:7" ht="12.75">
      <c r="A78" s="240"/>
      <c r="B78" s="140"/>
      <c r="C78" s="140"/>
      <c r="D78" s="140"/>
      <c r="E78" s="140"/>
      <c r="F78" s="140"/>
      <c r="G78" s="140"/>
    </row>
    <row r="79" spans="1:7" ht="12.75">
      <c r="A79" s="238" t="s">
        <v>481</v>
      </c>
      <c r="B79" s="150">
        <f>SUM(B80:B83)</f>
        <v>1567923510</v>
      </c>
      <c r="C79" s="150">
        <f>SUM(C80:C83)</f>
        <v>-22185894.07</v>
      </c>
      <c r="D79" s="150">
        <f>SUM(D80:D83)</f>
        <v>1545737615.9299998</v>
      </c>
      <c r="E79" s="150">
        <f>SUM(E80:E83)</f>
        <v>1545737614.47</v>
      </c>
      <c r="F79" s="150">
        <f>SUM(F80:F83)</f>
        <v>1545737614.47</v>
      </c>
      <c r="G79" s="150">
        <f t="shared" si="7"/>
        <v>1.4599997997283936</v>
      </c>
    </row>
    <row r="80" spans="1:7" ht="12.75">
      <c r="A80" s="239" t="s">
        <v>482</v>
      </c>
      <c r="B80" s="140">
        <v>160177517</v>
      </c>
      <c r="C80" s="140">
        <v>-11995703.87</v>
      </c>
      <c r="D80" s="140">
        <f>B80+C80</f>
        <v>148181813.13</v>
      </c>
      <c r="E80" s="140">
        <v>148181811.67</v>
      </c>
      <c r="F80" s="140">
        <v>148181811.67</v>
      </c>
      <c r="G80" s="140">
        <f t="shared" si="7"/>
        <v>1.4600000083446503</v>
      </c>
    </row>
    <row r="81" spans="1:7" ht="25.5">
      <c r="A81" s="241" t="s">
        <v>483</v>
      </c>
      <c r="B81" s="140">
        <v>1407745993</v>
      </c>
      <c r="C81" s="140">
        <v>-10190190.2</v>
      </c>
      <c r="D81" s="140">
        <f>B81+C81</f>
        <v>1397555802.8</v>
      </c>
      <c r="E81" s="140">
        <v>1397555802.8</v>
      </c>
      <c r="F81" s="140">
        <v>1397555802.8</v>
      </c>
      <c r="G81" s="140">
        <f t="shared" si="7"/>
        <v>0</v>
      </c>
    </row>
    <row r="82" spans="1:7" ht="12.75">
      <c r="A82" s="239" t="s">
        <v>484</v>
      </c>
      <c r="B82" s="140">
        <v>0</v>
      </c>
      <c r="C82" s="140">
        <v>0</v>
      </c>
      <c r="D82" s="140">
        <f>B82+C82</f>
        <v>0</v>
      </c>
      <c r="E82" s="140">
        <v>0</v>
      </c>
      <c r="F82" s="140">
        <v>0</v>
      </c>
      <c r="G82" s="140">
        <f t="shared" si="7"/>
        <v>0</v>
      </c>
    </row>
    <row r="83" spans="1:7" ht="12.75">
      <c r="A83" s="239" t="s">
        <v>485</v>
      </c>
      <c r="B83" s="140">
        <v>0</v>
      </c>
      <c r="C83" s="140">
        <v>0</v>
      </c>
      <c r="D83" s="140">
        <f>B83+C83</f>
        <v>0</v>
      </c>
      <c r="E83" s="140">
        <v>0</v>
      </c>
      <c r="F83" s="140">
        <v>0</v>
      </c>
      <c r="G83" s="140">
        <f t="shared" si="7"/>
        <v>0</v>
      </c>
    </row>
    <row r="84" spans="1:7" ht="12.75">
      <c r="A84" s="240"/>
      <c r="B84" s="140"/>
      <c r="C84" s="140"/>
      <c r="D84" s="140"/>
      <c r="E84" s="140"/>
      <c r="F84" s="140"/>
      <c r="G84" s="140"/>
    </row>
    <row r="85" spans="1:7" ht="12.75">
      <c r="A85" s="238" t="s">
        <v>412</v>
      </c>
      <c r="B85" s="150">
        <f aca="true" t="shared" si="11" ref="B85:G85">B11+B48</f>
        <v>21035949278</v>
      </c>
      <c r="C85" s="150">
        <f t="shared" si="11"/>
        <v>7975714748.27</v>
      </c>
      <c r="D85" s="150">
        <f t="shared" si="11"/>
        <v>29011664026.270004</v>
      </c>
      <c r="E85" s="150">
        <f t="shared" si="11"/>
        <v>28802670339.47</v>
      </c>
      <c r="F85" s="150">
        <f t="shared" si="11"/>
        <v>28330737979.39</v>
      </c>
      <c r="G85" s="150">
        <f t="shared" si="11"/>
        <v>208993686.80000222</v>
      </c>
    </row>
    <row r="86" spans="1:7" ht="13.5" thickBot="1">
      <c r="A86" s="244"/>
      <c r="B86" s="245"/>
      <c r="C86" s="245"/>
      <c r="D86" s="245"/>
      <c r="E86" s="245"/>
      <c r="F86" s="245"/>
      <c r="G86" s="245"/>
    </row>
    <row r="88" spans="2:7" ht="12.75">
      <c r="B88" s="111"/>
      <c r="C88" s="111"/>
      <c r="D88" s="111"/>
      <c r="E88" s="111"/>
      <c r="F88" s="111"/>
      <c r="G88" s="111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874015748031497" right="0.7874015748031497" top="0.7086614173228347" bottom="0.7086614173228347" header="0.31496062992125984" footer="0.31496062992125984"/>
  <pageSetup fitToHeight="0" fitToWidth="1" horizontalDpi="600" verticalDpi="600" orientation="portrait" paperSize="119" scale="5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B1">
      <pane ySplit="8" topLeftCell="A9" activePane="bottomLeft" state="frozen"/>
      <selection pane="topLeft" activeCell="A1" sqref="A1"/>
      <selection pane="bottomLeft" activeCell="B1" sqref="B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8" width="15.28125" style="1" bestFit="1" customWidth="1"/>
    <col min="9" max="16384" width="11.00390625" style="1" customWidth="1"/>
  </cols>
  <sheetData>
    <row r="1" ht="13.5" thickBot="1"/>
    <row r="2" spans="2:8" ht="12.75">
      <c r="B2" s="35" t="s">
        <v>120</v>
      </c>
      <c r="C2" s="36"/>
      <c r="D2" s="36"/>
      <c r="E2" s="36"/>
      <c r="F2" s="36"/>
      <c r="G2" s="36"/>
      <c r="H2" s="187"/>
    </row>
    <row r="3" spans="2:8" ht="12.75">
      <c r="B3" s="96" t="s">
        <v>331</v>
      </c>
      <c r="C3" s="97"/>
      <c r="D3" s="97"/>
      <c r="E3" s="97"/>
      <c r="F3" s="97"/>
      <c r="G3" s="97"/>
      <c r="H3" s="188"/>
    </row>
    <row r="4" spans="2:8" ht="12.75">
      <c r="B4" s="96" t="s">
        <v>487</v>
      </c>
      <c r="C4" s="97"/>
      <c r="D4" s="97"/>
      <c r="E4" s="97"/>
      <c r="F4" s="97"/>
      <c r="G4" s="97"/>
      <c r="H4" s="188"/>
    </row>
    <row r="5" spans="2:8" ht="12.75">
      <c r="B5" s="96" t="s">
        <v>125</v>
      </c>
      <c r="C5" s="97"/>
      <c r="D5" s="97"/>
      <c r="E5" s="97"/>
      <c r="F5" s="97"/>
      <c r="G5" s="97"/>
      <c r="H5" s="188"/>
    </row>
    <row r="6" spans="2:8" ht="13.5" thickBot="1">
      <c r="B6" s="99" t="s">
        <v>1</v>
      </c>
      <c r="C6" s="100"/>
      <c r="D6" s="100"/>
      <c r="E6" s="100"/>
      <c r="F6" s="100"/>
      <c r="G6" s="100"/>
      <c r="H6" s="189"/>
    </row>
    <row r="7" spans="2:8" ht="13.5" thickBot="1">
      <c r="B7" s="160" t="s">
        <v>2</v>
      </c>
      <c r="C7" s="219" t="s">
        <v>333</v>
      </c>
      <c r="D7" s="220"/>
      <c r="E7" s="220"/>
      <c r="F7" s="220"/>
      <c r="G7" s="221"/>
      <c r="H7" s="104" t="s">
        <v>334</v>
      </c>
    </row>
    <row r="8" spans="2:8" ht="26.25" thickBot="1">
      <c r="B8" s="164"/>
      <c r="C8" s="34" t="s">
        <v>224</v>
      </c>
      <c r="D8" s="34" t="s">
        <v>335</v>
      </c>
      <c r="E8" s="34" t="s">
        <v>336</v>
      </c>
      <c r="F8" s="34" t="s">
        <v>488</v>
      </c>
      <c r="G8" s="34" t="s">
        <v>241</v>
      </c>
      <c r="H8" s="106"/>
    </row>
    <row r="9" spans="2:8" ht="12.75">
      <c r="B9" s="246" t="s">
        <v>489</v>
      </c>
      <c r="C9" s="231">
        <f>C10+C11+C12+C15+C16+C19</f>
        <v>2851994584.29</v>
      </c>
      <c r="D9" s="231">
        <f>D10+D11+D12+D15+D16+D19</f>
        <v>-433200866.81999993</v>
      </c>
      <c r="E9" s="231">
        <f>E10+E11+E12+E15+E16+E19</f>
        <v>2418793717.4700003</v>
      </c>
      <c r="F9" s="231">
        <f>F10+F11+F12+F15+F16+F19</f>
        <v>2418793717.47</v>
      </c>
      <c r="G9" s="231">
        <f>G10+G11+G12+G15+G16+G19</f>
        <v>2301858953.9700003</v>
      </c>
      <c r="H9" s="227">
        <f>E9-F9</f>
        <v>0</v>
      </c>
    </row>
    <row r="10" spans="2:8" ht="20.25" customHeight="1">
      <c r="B10" s="247" t="s">
        <v>490</v>
      </c>
      <c r="C10" s="25">
        <v>1545704136.1499999</v>
      </c>
      <c r="D10" s="25">
        <v>-128180837.52999997</v>
      </c>
      <c r="E10" s="17">
        <f>C10+D10</f>
        <v>1417523298.62</v>
      </c>
      <c r="F10" s="17">
        <v>1417523298.62</v>
      </c>
      <c r="G10" s="17">
        <v>1329225850.37</v>
      </c>
      <c r="H10" s="17">
        <f aca="true" t="shared" si="0" ref="H10:H31">E10-F10</f>
        <v>0</v>
      </c>
    </row>
    <row r="11" spans="2:8" ht="12.75">
      <c r="B11" s="247" t="s">
        <v>491</v>
      </c>
      <c r="C11" s="25">
        <v>751201237.32</v>
      </c>
      <c r="D11" s="25">
        <v>-260529441.66</v>
      </c>
      <c r="E11" s="17">
        <f>C11+D11</f>
        <v>490671795.6600001</v>
      </c>
      <c r="F11" s="17">
        <v>490671795.66</v>
      </c>
      <c r="G11" s="17">
        <v>485839053.61</v>
      </c>
      <c r="H11" s="17">
        <f t="shared" si="0"/>
        <v>0</v>
      </c>
    </row>
    <row r="12" spans="2:8" ht="12.75">
      <c r="B12" s="247" t="s">
        <v>492</v>
      </c>
      <c r="C12" s="25">
        <v>0</v>
      </c>
      <c r="D12" s="25">
        <v>0</v>
      </c>
      <c r="E12" s="25">
        <f>SUM(E13:E14)</f>
        <v>0</v>
      </c>
      <c r="F12" s="25">
        <v>0</v>
      </c>
      <c r="G12" s="25">
        <v>0</v>
      </c>
      <c r="H12" s="17">
        <f t="shared" si="0"/>
        <v>0</v>
      </c>
    </row>
    <row r="13" spans="2:8" ht="12.75">
      <c r="B13" s="18" t="s">
        <v>493</v>
      </c>
      <c r="C13" s="25">
        <v>0</v>
      </c>
      <c r="D13" s="25">
        <v>0</v>
      </c>
      <c r="E13" s="17">
        <f>C13+D13</f>
        <v>0</v>
      </c>
      <c r="F13" s="25">
        <v>0</v>
      </c>
      <c r="G13" s="25">
        <v>0</v>
      </c>
      <c r="H13" s="17">
        <f t="shared" si="0"/>
        <v>0</v>
      </c>
    </row>
    <row r="14" spans="2:8" ht="12.75">
      <c r="B14" s="18" t="s">
        <v>494</v>
      </c>
      <c r="C14" s="25">
        <v>0</v>
      </c>
      <c r="D14" s="25">
        <v>0</v>
      </c>
      <c r="E14" s="17">
        <f>C14+D14</f>
        <v>0</v>
      </c>
      <c r="F14" s="25">
        <v>0</v>
      </c>
      <c r="G14" s="25">
        <v>0</v>
      </c>
      <c r="H14" s="17">
        <f t="shared" si="0"/>
        <v>0</v>
      </c>
    </row>
    <row r="15" spans="2:8" ht="12.75">
      <c r="B15" s="247" t="s">
        <v>495</v>
      </c>
      <c r="C15" s="25">
        <v>555089210.82</v>
      </c>
      <c r="D15" s="25">
        <v>-44490587.63</v>
      </c>
      <c r="E15" s="17">
        <f>C15+D15</f>
        <v>510598623.19000006</v>
      </c>
      <c r="F15" s="17">
        <v>510598623.19</v>
      </c>
      <c r="G15" s="17">
        <v>486794049.99</v>
      </c>
      <c r="H15" s="17">
        <f>E15-F15</f>
        <v>0</v>
      </c>
    </row>
    <row r="16" spans="2:8" ht="25.5">
      <c r="B16" s="247" t="s">
        <v>496</v>
      </c>
      <c r="C16" s="25">
        <f>C17+C18</f>
        <v>0</v>
      </c>
      <c r="D16" s="25">
        <f>D17+D18</f>
        <v>0</v>
      </c>
      <c r="E16" s="25">
        <f>E17+E18</f>
        <v>0</v>
      </c>
      <c r="F16" s="25">
        <f>F17+F18</f>
        <v>0</v>
      </c>
      <c r="G16" s="25">
        <f>G17+G18</f>
        <v>0</v>
      </c>
      <c r="H16" s="17">
        <f t="shared" si="0"/>
        <v>0</v>
      </c>
    </row>
    <row r="17" spans="2:8" ht="12.75">
      <c r="B17" s="18" t="s">
        <v>497</v>
      </c>
      <c r="C17" s="25">
        <v>0</v>
      </c>
      <c r="D17" s="17">
        <v>0</v>
      </c>
      <c r="E17" s="17">
        <f>C17+D17</f>
        <v>0</v>
      </c>
      <c r="F17" s="17">
        <v>0</v>
      </c>
      <c r="G17" s="17">
        <v>0</v>
      </c>
      <c r="H17" s="17">
        <f t="shared" si="0"/>
        <v>0</v>
      </c>
    </row>
    <row r="18" spans="2:8" ht="12.75">
      <c r="B18" s="18" t="s">
        <v>498</v>
      </c>
      <c r="C18" s="25">
        <v>0</v>
      </c>
      <c r="D18" s="17">
        <v>0</v>
      </c>
      <c r="E18" s="17">
        <f>C18+D18</f>
        <v>0</v>
      </c>
      <c r="F18" s="17">
        <v>0</v>
      </c>
      <c r="G18" s="17">
        <v>0</v>
      </c>
      <c r="H18" s="17">
        <f t="shared" si="0"/>
        <v>0</v>
      </c>
    </row>
    <row r="19" spans="2:8" ht="12.75">
      <c r="B19" s="247" t="s">
        <v>499</v>
      </c>
      <c r="C19" s="25">
        <v>0</v>
      </c>
      <c r="D19" s="17">
        <v>0</v>
      </c>
      <c r="E19" s="17">
        <f>C19+D19</f>
        <v>0</v>
      </c>
      <c r="F19" s="17">
        <v>0</v>
      </c>
      <c r="G19" s="17">
        <v>0</v>
      </c>
      <c r="H19" s="17">
        <f t="shared" si="0"/>
        <v>0</v>
      </c>
    </row>
    <row r="20" spans="2:8" s="252" customFormat="1" ht="12.75">
      <c r="B20" s="248"/>
      <c r="C20" s="249"/>
      <c r="D20" s="250"/>
      <c r="E20" s="250"/>
      <c r="F20" s="250"/>
      <c r="G20" s="250"/>
      <c r="H20" s="251"/>
    </row>
    <row r="21" spans="2:8" ht="12.75">
      <c r="B21" s="246" t="s">
        <v>500</v>
      </c>
      <c r="C21" s="231">
        <f>C22+C23+C24+C27+C28+C31</f>
        <v>0</v>
      </c>
      <c r="D21" s="231">
        <f>D22+D23+D24+D27+D28+D31</f>
        <v>832043470.44</v>
      </c>
      <c r="E21" s="231">
        <f>E22+E23+E24+E27+E28+E31</f>
        <v>832043470.44</v>
      </c>
      <c r="F21" s="231">
        <f>F22+F23+F24+F27+F28+F31</f>
        <v>830511150.35</v>
      </c>
      <c r="G21" s="231">
        <f>G22+G23+G24+G27+G28+G31</f>
        <v>830511150.35</v>
      </c>
      <c r="H21" s="227">
        <f>E21-F21</f>
        <v>1532320.0900000334</v>
      </c>
    </row>
    <row r="22" spans="2:8" ht="18.75" customHeight="1">
      <c r="B22" s="247" t="s">
        <v>490</v>
      </c>
      <c r="C22" s="25">
        <v>0</v>
      </c>
      <c r="D22" s="17">
        <v>289420480.4000001</v>
      </c>
      <c r="E22" s="17">
        <f>C22+D22</f>
        <v>289420480.4000001</v>
      </c>
      <c r="F22" s="17">
        <v>289381150.4</v>
      </c>
      <c r="G22" s="17">
        <v>289381150.4</v>
      </c>
      <c r="H22" s="17">
        <f t="shared" si="0"/>
        <v>39330.00000011921</v>
      </c>
    </row>
    <row r="23" spans="2:8" ht="12.75">
      <c r="B23" s="247" t="s">
        <v>491</v>
      </c>
      <c r="C23" s="25">
        <v>0</v>
      </c>
      <c r="D23" s="17">
        <v>515183310.34</v>
      </c>
      <c r="E23" s="17">
        <f>C23+D23</f>
        <v>515183310.34</v>
      </c>
      <c r="F23" s="17">
        <v>513690320.25</v>
      </c>
      <c r="G23" s="17">
        <v>513690320.25</v>
      </c>
      <c r="H23" s="17">
        <f t="shared" si="0"/>
        <v>1492990.0899999738</v>
      </c>
    </row>
    <row r="24" spans="2:8" ht="12.75">
      <c r="B24" s="247" t="s">
        <v>492</v>
      </c>
      <c r="C24" s="25">
        <v>0</v>
      </c>
      <c r="D24" s="25">
        <v>0</v>
      </c>
      <c r="E24" s="25">
        <f>SUM(E25:E26)</f>
        <v>0</v>
      </c>
      <c r="F24" s="25">
        <v>0</v>
      </c>
      <c r="G24" s="25">
        <v>0</v>
      </c>
      <c r="H24" s="17">
        <f t="shared" si="0"/>
        <v>0</v>
      </c>
    </row>
    <row r="25" spans="2:8" ht="12.75">
      <c r="B25" s="18" t="s">
        <v>493</v>
      </c>
      <c r="C25" s="25">
        <v>0</v>
      </c>
      <c r="D25" s="17">
        <v>0</v>
      </c>
      <c r="E25" s="17">
        <f>C25+D25</f>
        <v>0</v>
      </c>
      <c r="F25" s="17">
        <v>0</v>
      </c>
      <c r="G25" s="17">
        <v>0</v>
      </c>
      <c r="H25" s="17">
        <f t="shared" si="0"/>
        <v>0</v>
      </c>
    </row>
    <row r="26" spans="2:8" ht="12.75">
      <c r="B26" s="18" t="s">
        <v>494</v>
      </c>
      <c r="C26" s="25">
        <v>0</v>
      </c>
      <c r="D26" s="17">
        <v>0</v>
      </c>
      <c r="E26" s="17">
        <f>C26+D26</f>
        <v>0</v>
      </c>
      <c r="F26" s="17">
        <v>0</v>
      </c>
      <c r="G26" s="17">
        <v>0</v>
      </c>
      <c r="H26" s="17">
        <f t="shared" si="0"/>
        <v>0</v>
      </c>
    </row>
    <row r="27" spans="2:8" ht="12.75">
      <c r="B27" s="247" t="s">
        <v>495</v>
      </c>
      <c r="C27" s="25">
        <v>0</v>
      </c>
      <c r="D27" s="17">
        <v>27439679.7</v>
      </c>
      <c r="E27" s="17">
        <f>C27+D27</f>
        <v>27439679.7</v>
      </c>
      <c r="F27" s="17">
        <v>27439679.7</v>
      </c>
      <c r="G27" s="17">
        <v>27439679.7</v>
      </c>
      <c r="H27" s="17">
        <f t="shared" si="0"/>
        <v>0</v>
      </c>
    </row>
    <row r="28" spans="2:8" ht="25.5">
      <c r="B28" s="247" t="s">
        <v>496</v>
      </c>
      <c r="C28" s="25">
        <v>0</v>
      </c>
      <c r="D28" s="25">
        <v>0</v>
      </c>
      <c r="E28" s="25">
        <f>E29+E30</f>
        <v>0</v>
      </c>
      <c r="F28" s="25">
        <v>0</v>
      </c>
      <c r="G28" s="25">
        <v>0</v>
      </c>
      <c r="H28" s="17">
        <f t="shared" si="0"/>
        <v>0</v>
      </c>
    </row>
    <row r="29" spans="2:8" ht="12.75">
      <c r="B29" s="18" t="s">
        <v>497</v>
      </c>
      <c r="C29" s="25">
        <v>0</v>
      </c>
      <c r="D29" s="17">
        <v>0</v>
      </c>
      <c r="E29" s="17">
        <f>C29+D29</f>
        <v>0</v>
      </c>
      <c r="F29" s="17">
        <v>0</v>
      </c>
      <c r="G29" s="17">
        <v>0</v>
      </c>
      <c r="H29" s="17">
        <f t="shared" si="0"/>
        <v>0</v>
      </c>
    </row>
    <row r="30" spans="2:8" ht="12.75">
      <c r="B30" s="18" t="s">
        <v>498</v>
      </c>
      <c r="C30" s="25">
        <v>0</v>
      </c>
      <c r="D30" s="17">
        <v>0</v>
      </c>
      <c r="E30" s="17">
        <f>C30+D30</f>
        <v>0</v>
      </c>
      <c r="F30" s="17">
        <v>0</v>
      </c>
      <c r="G30" s="17">
        <v>0</v>
      </c>
      <c r="H30" s="17">
        <f t="shared" si="0"/>
        <v>0</v>
      </c>
    </row>
    <row r="31" spans="2:8" ht="12.75">
      <c r="B31" s="247" t="s">
        <v>499</v>
      </c>
      <c r="C31" s="25">
        <v>0</v>
      </c>
      <c r="D31" s="17">
        <v>0</v>
      </c>
      <c r="E31" s="17">
        <f>C31+D31</f>
        <v>0</v>
      </c>
      <c r="F31" s="17">
        <v>0</v>
      </c>
      <c r="G31" s="17">
        <v>0</v>
      </c>
      <c r="H31" s="17">
        <f t="shared" si="0"/>
        <v>0</v>
      </c>
    </row>
    <row r="32" spans="2:8" ht="25.5">
      <c r="B32" s="246" t="s">
        <v>501</v>
      </c>
      <c r="C32" s="231">
        <f aca="true" t="shared" si="1" ref="C32:H32">C9+C21</f>
        <v>2851994584.29</v>
      </c>
      <c r="D32" s="231">
        <f t="shared" si="1"/>
        <v>398842603.6200001</v>
      </c>
      <c r="E32" s="231">
        <f t="shared" si="1"/>
        <v>3250837187.9100003</v>
      </c>
      <c r="F32" s="231">
        <f t="shared" si="1"/>
        <v>3249304867.8199997</v>
      </c>
      <c r="G32" s="231">
        <f t="shared" si="1"/>
        <v>3132370104.32</v>
      </c>
      <c r="H32" s="231">
        <f t="shared" si="1"/>
        <v>1532320.0900000334</v>
      </c>
    </row>
    <row r="33" spans="2:8" ht="13.5" thickBot="1">
      <c r="B33" s="253"/>
      <c r="C33" s="254"/>
      <c r="D33" s="255"/>
      <c r="E33" s="255"/>
      <c r="F33" s="255"/>
      <c r="G33" s="255"/>
      <c r="H33" s="255"/>
    </row>
    <row r="35" ht="12.75">
      <c r="G35" s="256"/>
    </row>
    <row r="36" ht="12.75">
      <c r="G36" s="111"/>
    </row>
    <row r="37" ht="12.75">
      <c r="G37" s="111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11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Elizabeth Perez</cp:lastModifiedBy>
  <cp:lastPrinted>2019-01-29T19:58:59Z</cp:lastPrinted>
  <dcterms:created xsi:type="dcterms:W3CDTF">2016-10-11T18:36:49Z</dcterms:created>
  <dcterms:modified xsi:type="dcterms:W3CDTF">2019-04-15T19:11:56Z</dcterms:modified>
  <cp:category/>
  <cp:version/>
  <cp:contentType/>
  <cp:contentStatus/>
</cp:coreProperties>
</file>